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charts/chart74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olors1.xml" ContentType="application/vnd.ms-office.chartcolorstyle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58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drawings/drawing18.xml" ContentType="application/vnd.openxmlformats-officedocument.drawing+xml"/>
  <Override PartName="/xl/drawings/drawing36.xml" ContentType="application/vnd.openxmlformats-officedocument.drawing+xml"/>
  <Override PartName="/xl/drawings/drawing47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charts/chart46.xml" ContentType="application/vnd.openxmlformats-officedocument.drawingml.chart+xml"/>
  <Override PartName="/xl/drawings/drawing61.xml" ContentType="application/vnd.openxmlformats-officedocument.drawing+xml"/>
  <Override PartName="/xl/charts/chart75.xml" ContentType="application/vnd.openxmlformats-officedocument.drawingml.chart+xml"/>
  <Override PartName="/xl/worksheets/sheet59.xml" ContentType="application/vnd.openxmlformats-officedocument.spreadsheetml.worksheet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48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charts/chart71.xml" ContentType="application/vnd.openxmlformats-officedocument.drawingml.char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55.xml" ContentType="application/vnd.openxmlformats-officedocument.spreadsheetml.worksheet+xml"/>
  <Override PartName="/xl/charts/chart31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drawings/drawing66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44.xml" ContentType="application/vnd.openxmlformats-officedocument.drawing+xml"/>
  <Override PartName="/xl/charts/chart58.xml" ContentType="application/vnd.openxmlformats-officedocument.drawingml.chart+xml"/>
  <Override PartName="/xl/drawings/drawing62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drawings/drawing40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67.xml" ContentType="application/vnd.openxmlformats-officedocument.drawin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27.xml" ContentType="application/vnd.openxmlformats-officedocument.drawing+xml"/>
  <Override PartName="/xl/drawings/drawing45.xml" ContentType="application/vnd.openxmlformats-officedocument.drawing+xml"/>
  <Override PartName="/xl/drawings/drawing56.xml" ContentType="application/vnd.openxmlformats-officedocument.drawing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drawings/drawing34.xml" ContentType="application/vnd.openxmlformats-officedocument.drawing+xml"/>
  <Override PartName="/xl/charts/chart48.xml" ContentType="application/vnd.openxmlformats-officedocument.drawingml.chart+xml"/>
  <Override PartName="/xl/drawings/drawing63.xml" ContentType="application/vnd.openxmlformats-officedocument.drawing+xml"/>
  <Override PartName="/xl/charts/style1.xml" ContentType="application/vnd.ms-office.chartsty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57.xml" ContentType="application/vnd.openxmlformats-officedocument.spreadsheetml.workshee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worksheets/sheet17.xml" ContentType="application/vnd.openxmlformats-officedocument.spreadsheetml.worksheet+xml"/>
  <Override PartName="/xl/worksheets/sheet46.xml" ContentType="application/vnd.openxmlformats-officedocument.spreadsheetml.worksheet+xml"/>
  <Override PartName="/xl/worksheets/sheet64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  <Override PartName="/xl/worksheets/sheet53.xml" ContentType="application/vnd.openxmlformats-officedocument.spreadsheetml.worksheet+xml"/>
  <Override PartName="/xl/worksheets/sheet42.xml" ContentType="application/vnd.openxmlformats-officedocument.spreadsheetml.worksheet+xml"/>
  <Override PartName="/xl/drawings/drawing6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6.xml" ContentType="application/vnd.openxmlformats-officedocument.drawing+xml"/>
  <Override PartName="/xl/drawings/drawing35.xml" ContentType="application/vnd.openxmlformats-officedocument.drawing+xml"/>
  <Override PartName="/xl/charts/chart67.xml" ContentType="application/vnd.openxmlformats-officedocument.drawingml.char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56.xml" ContentType="application/vnd.openxmlformats-officedocument.drawingml.chart+xml"/>
  <Override PartName="/xl/drawings/drawing6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580" windowHeight="11640" tabRatio="849" firstSheet="52" activeTab="63"/>
  </bookViews>
  <sheets>
    <sheet name="Jan20" sheetId="5" state="hidden" r:id="rId1"/>
    <sheet name="Fev20" sheetId="6" state="hidden" r:id="rId2"/>
    <sheet name="Mar20" sheetId="7" state="hidden" r:id="rId3"/>
    <sheet name="Abr20" sheetId="2" state="hidden" r:id="rId4"/>
    <sheet name="Mai20" sheetId="3" state="hidden" r:id="rId5"/>
    <sheet name="Jun20" sheetId="8" state="hidden" r:id="rId6"/>
    <sheet name="Jul20" sheetId="9" state="hidden" r:id="rId7"/>
    <sheet name="Ago20" sheetId="11" state="hidden" r:id="rId8"/>
    <sheet name="Set20" sheetId="12" state="hidden" r:id="rId9"/>
    <sheet name="Out20" sheetId="13" state="hidden" r:id="rId10"/>
    <sheet name="Nov20" sheetId="14" state="hidden" r:id="rId11"/>
    <sheet name="Dez20" sheetId="15" state="hidden" r:id="rId12"/>
    <sheet name="Comparativo 2019 - 2020" sheetId="4" state="hidden" r:id="rId13"/>
    <sheet name="Jan21" sheetId="16" state="hidden" r:id="rId14"/>
    <sheet name="Fev21" sheetId="19" state="hidden" r:id="rId15"/>
    <sheet name="mar21" sheetId="20" state="hidden" r:id="rId16"/>
    <sheet name="Abr21" sheetId="21" state="hidden" r:id="rId17"/>
    <sheet name="Mai21" sheetId="22" state="hidden" r:id="rId18"/>
    <sheet name="Jun21" sheetId="23" state="hidden" r:id="rId19"/>
    <sheet name="Jul21" sheetId="24" state="hidden" r:id="rId20"/>
    <sheet name="Ago21" sheetId="25" state="hidden" r:id="rId21"/>
    <sheet name="Set21" sheetId="26" state="hidden" r:id="rId22"/>
    <sheet name="Out21" sheetId="27" state="hidden" r:id="rId23"/>
    <sheet name="Nov21" sheetId="28" state="hidden" r:id="rId24"/>
    <sheet name="Dez21" sheetId="29" state="hidden" r:id="rId25"/>
    <sheet name="Jan22" sheetId="30" state="hidden" r:id="rId26"/>
    <sheet name="Fev22" sheetId="32" state="hidden" r:id="rId27"/>
    <sheet name="Mar22" sheetId="33" state="hidden" r:id="rId28"/>
    <sheet name="Abr22" sheetId="34" state="hidden" r:id="rId29"/>
    <sheet name="Mai22" sheetId="35" state="hidden" r:id="rId30"/>
    <sheet name="JUN22" sheetId="36" state="hidden" r:id="rId31"/>
    <sheet name="JUL22" sheetId="37" state="hidden" r:id="rId32"/>
    <sheet name="AGO22" sheetId="38" state="hidden" r:id="rId33"/>
    <sheet name="SET22" sheetId="39" state="hidden" r:id="rId34"/>
    <sheet name="OUT22" sheetId="40" state="hidden" r:id="rId35"/>
    <sheet name="NOV22" sheetId="41" state="hidden" r:id="rId36"/>
    <sheet name="DEZ22" sheetId="42" state="hidden" r:id="rId37"/>
    <sheet name="JAN23" sheetId="43" state="hidden" r:id="rId38"/>
    <sheet name="FEV23" sheetId="45" state="hidden" r:id="rId39"/>
    <sheet name="MAR23" sheetId="46" state="hidden" r:id="rId40"/>
    <sheet name="ABR23" sheetId="47" state="hidden" r:id="rId41"/>
    <sheet name="MAI23" sheetId="48" state="hidden" r:id="rId42"/>
    <sheet name="JUN23" sheetId="49" state="hidden" r:id="rId43"/>
    <sheet name="JUL23" sheetId="50" state="hidden" r:id="rId44"/>
    <sheet name="AGO23" sheetId="51" state="hidden" r:id="rId45"/>
    <sheet name="SET23" sheetId="52" state="hidden" r:id="rId46"/>
    <sheet name="OUT23" sheetId="53" state="hidden" r:id="rId47"/>
    <sheet name="NOV23" sheetId="54" state="hidden" r:id="rId48"/>
    <sheet name="DEZ23" sheetId="55" state="hidden" r:id="rId49"/>
    <sheet name="JAN24" sheetId="56" r:id="rId50"/>
    <sheet name="FEV24" sheetId="57" r:id="rId51"/>
    <sheet name="MAR24" sheetId="58" r:id="rId52"/>
    <sheet name="ABR24" sheetId="60" r:id="rId53"/>
    <sheet name="MAI24" sheetId="62" r:id="rId54"/>
    <sheet name="Comparativo média dia" sheetId="10" state="hidden" r:id="rId55"/>
    <sheet name="Comparativo 2021 - 2022" sheetId="31" state="hidden" r:id="rId56"/>
    <sheet name="Comparativo 2022 - 2023" sheetId="44" state="hidden" r:id="rId57"/>
    <sheet name="JUN24" sheetId="63" r:id="rId58"/>
    <sheet name="JUL24" sheetId="64" r:id="rId59"/>
    <sheet name="AGO24" sheetId="65" r:id="rId60"/>
    <sheet name="SET24" sheetId="66" r:id="rId61"/>
    <sheet name="OUT24" sheetId="68" r:id="rId62"/>
    <sheet name="NOV24" sheetId="69" r:id="rId63"/>
    <sheet name="DEZ24" sheetId="70" r:id="rId64"/>
    <sheet name="Comparativo 2019 - 2024" sheetId="17" r:id="rId65"/>
    <sheet name="Variação" sheetId="59" r:id="rId66"/>
    <sheet name="Comparativo média dia 2020-2024" sheetId="18" r:id="rId67"/>
    <sheet name="Base de dados grafico" sheetId="61" state="hidden" r:id="rId68"/>
  </sheets>
  <definedNames>
    <definedName name="_xlnm.Print_Area" localSheetId="64">'Comparativo 2019 - 2024'!$A$1:$T$50</definedName>
    <definedName name="_xlnm.Print_Area" localSheetId="55">'Comparativo 2021 - 2022'!$A$1:$O$31</definedName>
    <definedName name="_xlnm.Print_Area" localSheetId="56">'Comparativo 2022 - 2023'!$A$1:$O$33</definedName>
    <definedName name="_xlnm.Print_Area" localSheetId="0">'Jan20'!$A$1:$AG$37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70"/>
  <c r="AG16"/>
  <c r="AH15"/>
  <c r="AG15"/>
  <c r="AG14"/>
  <c r="AH13"/>
  <c r="AG13"/>
  <c r="AF10"/>
  <c r="AF18" s="1"/>
  <c r="AF20" s="1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H8"/>
  <c r="AG8"/>
  <c r="AH7"/>
  <c r="AG7"/>
  <c r="AH6"/>
  <c r="AG6"/>
  <c r="D18" i="59" s="1"/>
  <c r="AH5" i="70"/>
  <c r="AG5"/>
  <c r="AH4"/>
  <c r="AG4"/>
  <c r="AG16" i="69"/>
  <c r="AF16"/>
  <c r="AG15"/>
  <c r="AF15"/>
  <c r="AG14"/>
  <c r="AF14"/>
  <c r="AG13"/>
  <c r="AF13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G8"/>
  <c r="AF8"/>
  <c r="AG7"/>
  <c r="AF7"/>
  <c r="AG6"/>
  <c r="AF6"/>
  <c r="D17" i="59" s="1"/>
  <c r="AG5" i="69"/>
  <c r="AF5"/>
  <c r="AG4"/>
  <c r="AF4"/>
  <c r="AH14" i="68"/>
  <c r="AH18" i="70" l="1"/>
  <c r="D62" i="18" s="1"/>
  <c r="B18" i="59"/>
  <c r="AH10" i="70"/>
  <c r="AG18"/>
  <c r="H49" i="17" s="1"/>
  <c r="B20" i="70"/>
  <c r="AG10"/>
  <c r="H32" i="17" s="1"/>
  <c r="B17" i="59"/>
  <c r="AG10" i="69"/>
  <c r="C61" i="18" s="1"/>
  <c r="AG18" i="69"/>
  <c r="D61" i="18" s="1"/>
  <c r="B20" i="69"/>
  <c r="AF18"/>
  <c r="H48" i="17" s="1"/>
  <c r="AF10" i="69"/>
  <c r="H31" i="17" s="1"/>
  <c r="AH16" i="68"/>
  <c r="AG16"/>
  <c r="AH15"/>
  <c r="AG15"/>
  <c r="AG14"/>
  <c r="AH13"/>
  <c r="AG13"/>
  <c r="AF10"/>
  <c r="AF18" s="1"/>
  <c r="AF20" s="1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AH8"/>
  <c r="AG8"/>
  <c r="AH7"/>
  <c r="AG7"/>
  <c r="AH6"/>
  <c r="AG6"/>
  <c r="D16" i="59" s="1"/>
  <c r="AH5" i="68"/>
  <c r="AG5"/>
  <c r="AH4"/>
  <c r="AG4"/>
  <c r="AH20" i="70" l="1"/>
  <c r="E62" i="18" s="1"/>
  <c r="C62"/>
  <c r="AG20" i="70"/>
  <c r="H15" i="17" s="1"/>
  <c r="AG20" i="69"/>
  <c r="E61" i="18" s="1"/>
  <c r="AF20" i="69"/>
  <c r="H14" i="17" s="1"/>
  <c r="B16" i="59"/>
  <c r="AH18" i="68"/>
  <c r="D60" i="18" s="1"/>
  <c r="AH10" i="68"/>
  <c r="AG10"/>
  <c r="H30" i="17" s="1"/>
  <c r="B18" i="68"/>
  <c r="AG18" s="1"/>
  <c r="H47" i="17" s="1"/>
  <c r="AG14" i="66"/>
  <c r="AH20" i="68" l="1"/>
  <c r="E60" i="18" s="1"/>
  <c r="C60"/>
  <c r="AG20" i="68"/>
  <c r="H13" i="17" s="1"/>
  <c r="B20" i="68"/>
  <c r="AG16" i="66"/>
  <c r="AF16"/>
  <c r="AG15"/>
  <c r="AF15"/>
  <c r="AF14"/>
  <c r="AG13"/>
  <c r="AF13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G8"/>
  <c r="AF8"/>
  <c r="AG7"/>
  <c r="AF7"/>
  <c r="AG6"/>
  <c r="AF6"/>
  <c r="D15" i="59" s="1"/>
  <c r="AG5" i="66"/>
  <c r="AF5"/>
  <c r="AG4"/>
  <c r="AF4"/>
  <c r="AH14" i="65"/>
  <c r="AH16"/>
  <c r="AG16"/>
  <c r="AH15"/>
  <c r="AG15"/>
  <c r="AG14"/>
  <c r="AH13"/>
  <c r="AG13"/>
  <c r="AF10"/>
  <c r="AF18" s="1"/>
  <c r="AF20" s="1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H8"/>
  <c r="AG8"/>
  <c r="AH7"/>
  <c r="AG7"/>
  <c r="AH6"/>
  <c r="AG6"/>
  <c r="D14" i="59" s="1"/>
  <c r="AH5" i="65"/>
  <c r="AG5"/>
  <c r="AH4"/>
  <c r="AG4"/>
  <c r="AH14" i="64"/>
  <c r="AG18" i="66" l="1"/>
  <c r="D59" i="18" s="1"/>
  <c r="B15" i="59"/>
  <c r="AG10" i="66"/>
  <c r="C59" i="18" s="1"/>
  <c r="AF18" i="66"/>
  <c r="B20"/>
  <c r="AF10"/>
  <c r="B14" i="59"/>
  <c r="AH18" i="65"/>
  <c r="D58" i="18" s="1"/>
  <c r="AH10" i="65"/>
  <c r="B20"/>
  <c r="AG18"/>
  <c r="H45" i="17" s="1"/>
  <c r="AG10" i="65"/>
  <c r="H28" i="17" s="1"/>
  <c r="AH16" i="64"/>
  <c r="AG16"/>
  <c r="AH15"/>
  <c r="AG15"/>
  <c r="AG14"/>
  <c r="AH13"/>
  <c r="AG13"/>
  <c r="AF10"/>
  <c r="AF18" s="1"/>
  <c r="AF20" s="1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H8"/>
  <c r="AG8"/>
  <c r="AH7"/>
  <c r="AG7"/>
  <c r="AH6"/>
  <c r="AG6"/>
  <c r="D13" i="59" s="1"/>
  <c r="AH5" i="64"/>
  <c r="AG5"/>
  <c r="AH4"/>
  <c r="AG4"/>
  <c r="AG20" i="66" l="1"/>
  <c r="E59" i="18" s="1"/>
  <c r="AF20" i="66"/>
  <c r="H29" i="17"/>
  <c r="H46"/>
  <c r="AH20" i="65"/>
  <c r="E58" i="18" s="1"/>
  <c r="C58"/>
  <c r="AG20" i="65"/>
  <c r="H11" i="17" s="1"/>
  <c r="B13" i="59"/>
  <c r="AH18" i="64"/>
  <c r="D57" i="18" s="1"/>
  <c r="AH10" i="64"/>
  <c r="C57" i="18" s="1"/>
  <c r="B20" i="64"/>
  <c r="AG18"/>
  <c r="H44" i="17" s="1"/>
  <c r="AG10" i="64"/>
  <c r="H27" i="17" s="1"/>
  <c r="AG14" i="63"/>
  <c r="AG16"/>
  <c r="AF16"/>
  <c r="AG15"/>
  <c r="AF15"/>
  <c r="AF14"/>
  <c r="AG13"/>
  <c r="AF13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G8"/>
  <c r="AF8"/>
  <c r="AG7"/>
  <c r="AF7"/>
  <c r="AG6"/>
  <c r="AF6"/>
  <c r="D12" i="59" s="1"/>
  <c r="AG5" i="63"/>
  <c r="AF5"/>
  <c r="AG4"/>
  <c r="AF4"/>
  <c r="AH14" i="62"/>
  <c r="H12" i="17" l="1"/>
  <c r="AH20" i="64"/>
  <c r="E57" i="18" s="1"/>
  <c r="AG20" i="64"/>
  <c r="H10" i="17" s="1"/>
  <c r="B12" i="59"/>
  <c r="AG10" i="63"/>
  <c r="C56" i="18" s="1"/>
  <c r="AG18" i="63"/>
  <c r="D56" i="18" s="1"/>
  <c r="AF18" i="63"/>
  <c r="H43" i="17" s="1"/>
  <c r="B20" i="63"/>
  <c r="AF10"/>
  <c r="H26" i="17" s="1"/>
  <c r="AH5" i="6"/>
  <c r="AH6"/>
  <c r="AH7"/>
  <c r="AH8"/>
  <c r="AH4"/>
  <c r="AI5" i="2"/>
  <c r="AG5"/>
  <c r="AH5" i="3"/>
  <c r="AG5"/>
  <c r="AH5" i="8"/>
  <c r="AG5"/>
  <c r="AH5" i="9"/>
  <c r="AG5"/>
  <c r="AH5" i="11"/>
  <c r="AG5"/>
  <c r="AG6"/>
  <c r="AG7"/>
  <c r="AH5" i="12"/>
  <c r="AG5"/>
  <c r="AH5" i="13"/>
  <c r="AG5"/>
  <c r="AH5" i="14"/>
  <c r="AG5"/>
  <c r="AH5" i="15"/>
  <c r="AG5"/>
  <c r="AH5" i="7"/>
  <c r="AG5"/>
  <c r="AH5" i="5"/>
  <c r="AG5" i="6"/>
  <c r="AG5" i="5"/>
  <c r="AG20" i="63" l="1"/>
  <c r="E56" i="18" s="1"/>
  <c r="AF20" i="63"/>
  <c r="H9" i="17" s="1"/>
  <c r="AH16" i="62"/>
  <c r="AG16"/>
  <c r="AH15"/>
  <c r="AG15"/>
  <c r="AG14"/>
  <c r="AH13"/>
  <c r="AG13"/>
  <c r="AF10"/>
  <c r="AF18" s="1"/>
  <c r="AF20" s="1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B18" s="1"/>
  <c r="AH8"/>
  <c r="AG8"/>
  <c r="AH7"/>
  <c r="AG7"/>
  <c r="AH6"/>
  <c r="AG6"/>
  <c r="D11" i="59" s="1"/>
  <c r="AH5" i="62"/>
  <c r="AG5"/>
  <c r="AH4"/>
  <c r="AG4"/>
  <c r="AG14" i="60"/>
  <c r="AG16"/>
  <c r="AF16"/>
  <c r="AG15"/>
  <c r="AF15"/>
  <c r="AF14"/>
  <c r="AG13"/>
  <c r="AF13"/>
  <c r="AE10"/>
  <c r="AE18" s="1"/>
  <c r="AE20" s="1"/>
  <c r="AD10"/>
  <c r="AD18" s="1"/>
  <c r="AD20" s="1"/>
  <c r="AC10"/>
  <c r="AC18" s="1"/>
  <c r="AC20" s="1"/>
  <c r="AB10"/>
  <c r="AB18" s="1"/>
  <c r="AB20" s="1"/>
  <c r="AA10"/>
  <c r="AA18" s="1"/>
  <c r="AA20" s="1"/>
  <c r="Z10"/>
  <c r="Z18" s="1"/>
  <c r="Z20" s="1"/>
  <c r="Y10"/>
  <c r="Y18" s="1"/>
  <c r="Y20" s="1"/>
  <c r="X10"/>
  <c r="X18" s="1"/>
  <c r="X20" s="1"/>
  <c r="W10"/>
  <c r="W18" s="1"/>
  <c r="W20" s="1"/>
  <c r="V10"/>
  <c r="V18" s="1"/>
  <c r="V20" s="1"/>
  <c r="U10"/>
  <c r="U18" s="1"/>
  <c r="U20" s="1"/>
  <c r="T10"/>
  <c r="T18" s="1"/>
  <c r="T20" s="1"/>
  <c r="S10"/>
  <c r="S18" s="1"/>
  <c r="S20" s="1"/>
  <c r="R10"/>
  <c r="R18" s="1"/>
  <c r="R20" s="1"/>
  <c r="Q10"/>
  <c r="Q18" s="1"/>
  <c r="Q20" s="1"/>
  <c r="P10"/>
  <c r="P18" s="1"/>
  <c r="P20" s="1"/>
  <c r="O10"/>
  <c r="O18" s="1"/>
  <c r="O20" s="1"/>
  <c r="N10"/>
  <c r="N18" s="1"/>
  <c r="N20" s="1"/>
  <c r="M10"/>
  <c r="M18" s="1"/>
  <c r="M20" s="1"/>
  <c r="L10"/>
  <c r="L18" s="1"/>
  <c r="L20" s="1"/>
  <c r="K10"/>
  <c r="K18" s="1"/>
  <c r="K20" s="1"/>
  <c r="J10"/>
  <c r="J18" s="1"/>
  <c r="J20" s="1"/>
  <c r="I10"/>
  <c r="I18" s="1"/>
  <c r="I20" s="1"/>
  <c r="H10"/>
  <c r="H18" s="1"/>
  <c r="H20" s="1"/>
  <c r="G10"/>
  <c r="G18" s="1"/>
  <c r="G20" s="1"/>
  <c r="F10"/>
  <c r="F18" s="1"/>
  <c r="F20" s="1"/>
  <c r="E10"/>
  <c r="E18" s="1"/>
  <c r="E20" s="1"/>
  <c r="D10"/>
  <c r="D18" s="1"/>
  <c r="D20" s="1"/>
  <c r="C10"/>
  <c r="C18" s="1"/>
  <c r="C20" s="1"/>
  <c r="B10"/>
  <c r="AG8"/>
  <c r="AF8"/>
  <c r="AG7"/>
  <c r="AF7"/>
  <c r="AG6"/>
  <c r="AF6"/>
  <c r="D10" i="59" s="1"/>
  <c r="AG5" i="60"/>
  <c r="AF5"/>
  <c r="AG4"/>
  <c r="AF4"/>
  <c r="B11" i="59" l="1"/>
  <c r="AH18" i="62"/>
  <c r="D55" i="18" s="1"/>
  <c r="AH10" i="62"/>
  <c r="B20"/>
  <c r="AG18"/>
  <c r="H42" i="17" s="1"/>
  <c r="J43" s="1"/>
  <c r="AG10" i="62"/>
  <c r="H25" i="17" s="1"/>
  <c r="J26" s="1"/>
  <c r="B10" i="59"/>
  <c r="AF10" i="60"/>
  <c r="H24" i="17" s="1"/>
  <c r="AG18" i="60"/>
  <c r="D54" i="18" s="1"/>
  <c r="AG10" i="60"/>
  <c r="C54" i="18" s="1"/>
  <c r="B18" i="60"/>
  <c r="C12" i="59"/>
  <c r="C13"/>
  <c r="C14"/>
  <c r="C15"/>
  <c r="C16"/>
  <c r="C17"/>
  <c r="C18"/>
  <c r="E11"/>
  <c r="E12"/>
  <c r="E13"/>
  <c r="E14"/>
  <c r="E15"/>
  <c r="E16"/>
  <c r="E17"/>
  <c r="E18"/>
  <c r="AH16" i="58"/>
  <c r="AG16"/>
  <c r="AH15"/>
  <c r="AG15"/>
  <c r="AH14"/>
  <c r="AG14"/>
  <c r="AH13"/>
  <c r="AG13"/>
  <c r="AF10"/>
  <c r="AF18" s="1"/>
  <c r="AE10"/>
  <c r="AE18" s="1"/>
  <c r="AD10"/>
  <c r="AD18" s="1"/>
  <c r="AD20" s="1"/>
  <c r="AC10"/>
  <c r="AC18" s="1"/>
  <c r="AC20" s="1"/>
  <c r="AB10"/>
  <c r="AB18" s="1"/>
  <c r="AA10"/>
  <c r="AA18" s="1"/>
  <c r="AA20" s="1"/>
  <c r="Z10"/>
  <c r="Z18" s="1"/>
  <c r="Z20" s="1"/>
  <c r="Y10"/>
  <c r="Y18" s="1"/>
  <c r="Y20" s="1"/>
  <c r="X10"/>
  <c r="X18" s="1"/>
  <c r="W10"/>
  <c r="W18" s="1"/>
  <c r="W20" s="1"/>
  <c r="V10"/>
  <c r="V18" s="1"/>
  <c r="V20" s="1"/>
  <c r="U10"/>
  <c r="U18" s="1"/>
  <c r="U20" s="1"/>
  <c r="T10"/>
  <c r="T18" s="1"/>
  <c r="S10"/>
  <c r="S18" s="1"/>
  <c r="S20" s="1"/>
  <c r="R10"/>
  <c r="R18" s="1"/>
  <c r="R20" s="1"/>
  <c r="Q10"/>
  <c r="Q18" s="1"/>
  <c r="Q20" s="1"/>
  <c r="P10"/>
  <c r="P18" s="1"/>
  <c r="O10"/>
  <c r="O18" s="1"/>
  <c r="N10"/>
  <c r="N18" s="1"/>
  <c r="N20" s="1"/>
  <c r="M10"/>
  <c r="M18" s="1"/>
  <c r="M20" s="1"/>
  <c r="L10"/>
  <c r="L18" s="1"/>
  <c r="K10"/>
  <c r="K18" s="1"/>
  <c r="K20" s="1"/>
  <c r="J10"/>
  <c r="J18" s="1"/>
  <c r="J20" s="1"/>
  <c r="I10"/>
  <c r="I18" s="1"/>
  <c r="I20" s="1"/>
  <c r="H10"/>
  <c r="H18" s="1"/>
  <c r="G10"/>
  <c r="G18" s="1"/>
  <c r="G20" s="1"/>
  <c r="F10"/>
  <c r="F18" s="1"/>
  <c r="F20" s="1"/>
  <c r="E10"/>
  <c r="E18" s="1"/>
  <c r="E20" s="1"/>
  <c r="D10"/>
  <c r="D18" s="1"/>
  <c r="C10"/>
  <c r="C18" s="1"/>
  <c r="C20" s="1"/>
  <c r="B10"/>
  <c r="B18" s="1"/>
  <c r="AH8"/>
  <c r="AG8"/>
  <c r="AH7"/>
  <c r="AG7"/>
  <c r="AH6"/>
  <c r="AG6"/>
  <c r="D9" i="59" s="1"/>
  <c r="E10" s="1"/>
  <c r="AH5" i="58"/>
  <c r="AG5"/>
  <c r="AH4"/>
  <c r="AG4"/>
  <c r="AF14" i="57"/>
  <c r="AF15"/>
  <c r="AF16"/>
  <c r="AF13"/>
  <c r="AE14"/>
  <c r="AE15"/>
  <c r="AE16"/>
  <c r="AE13"/>
  <c r="AF5"/>
  <c r="AF6"/>
  <c r="AF7"/>
  <c r="AF8"/>
  <c r="AF4"/>
  <c r="AE5"/>
  <c r="AE6"/>
  <c r="D8" i="59" s="1"/>
  <c r="AE7" i="57"/>
  <c r="AE8"/>
  <c r="AE4"/>
  <c r="B8" i="59" s="1"/>
  <c r="AD18" i="57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J44" i="17"/>
  <c r="J45"/>
  <c r="J46"/>
  <c r="J47"/>
  <c r="J48"/>
  <c r="J49"/>
  <c r="I43"/>
  <c r="I44"/>
  <c r="I45"/>
  <c r="I46"/>
  <c r="I47"/>
  <c r="I48"/>
  <c r="I49"/>
  <c r="J27"/>
  <c r="J28"/>
  <c r="J29"/>
  <c r="J30"/>
  <c r="J31"/>
  <c r="J32"/>
  <c r="J10"/>
  <c r="J11"/>
  <c r="J12"/>
  <c r="J13"/>
  <c r="J14"/>
  <c r="J15"/>
  <c r="C11" i="59" l="1"/>
  <c r="J25" i="17"/>
  <c r="I42"/>
  <c r="AH20" i="62"/>
  <c r="E55" i="18" s="1"/>
  <c r="C55"/>
  <c r="AG20" i="62"/>
  <c r="H8" i="17" s="1"/>
  <c r="J9" s="1"/>
  <c r="C23" i="61"/>
  <c r="F8"/>
  <c r="C24"/>
  <c r="F9"/>
  <c r="C25"/>
  <c r="F10"/>
  <c r="C26"/>
  <c r="F11"/>
  <c r="C27"/>
  <c r="F12"/>
  <c r="C28"/>
  <c r="F13"/>
  <c r="C29"/>
  <c r="F14"/>
  <c r="E20" i="57"/>
  <c r="I20"/>
  <c r="M20"/>
  <c r="Q20"/>
  <c r="U20"/>
  <c r="Y20"/>
  <c r="C21" i="61"/>
  <c r="F6"/>
  <c r="C20" i="57"/>
  <c r="G20"/>
  <c r="S20"/>
  <c r="W20"/>
  <c r="E9" i="59"/>
  <c r="B20" i="57"/>
  <c r="F20"/>
  <c r="J20"/>
  <c r="N20"/>
  <c r="R20"/>
  <c r="V20"/>
  <c r="Z20"/>
  <c r="AG20" i="60"/>
  <c r="E54" i="18" s="1"/>
  <c r="AF18" i="60"/>
  <c r="B20"/>
  <c r="B9" i="59"/>
  <c r="AH18" i="58"/>
  <c r="D53" i="18" s="1"/>
  <c r="B20" i="58"/>
  <c r="AH10"/>
  <c r="C53" i="18" s="1"/>
  <c r="AG10" i="58"/>
  <c r="H23" i="17" s="1"/>
  <c r="O20" i="58"/>
  <c r="AE20"/>
  <c r="D20"/>
  <c r="H20"/>
  <c r="L20"/>
  <c r="P20"/>
  <c r="T20"/>
  <c r="X20"/>
  <c r="AB20"/>
  <c r="AF20"/>
  <c r="AG18"/>
  <c r="H40" i="17" s="1"/>
  <c r="AD20" i="57"/>
  <c r="AC20"/>
  <c r="AA20"/>
  <c r="AF18"/>
  <c r="D52" i="18" s="1"/>
  <c r="K20" i="57"/>
  <c r="O20"/>
  <c r="AE10"/>
  <c r="H22" i="17" s="1"/>
  <c r="AF10" i="57"/>
  <c r="C52" i="18" s="1"/>
  <c r="AE18" i="57"/>
  <c r="H39" i="17" s="1"/>
  <c r="D20" i="57"/>
  <c r="H20"/>
  <c r="L20"/>
  <c r="P20"/>
  <c r="T20"/>
  <c r="X20"/>
  <c r="AB20"/>
  <c r="G50" i="17"/>
  <c r="AF18" i="56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D7" i="59" s="1"/>
  <c r="E8" s="1"/>
  <c r="AH5" i="56"/>
  <c r="AG5"/>
  <c r="AH4"/>
  <c r="AG4"/>
  <c r="B7" i="59" s="1"/>
  <c r="C8" s="1"/>
  <c r="AF18" i="55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AF18" i="54"/>
  <c r="AF20" s="1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F7" i="61" l="1"/>
  <c r="C22"/>
  <c r="C19"/>
  <c r="F4"/>
  <c r="C20"/>
  <c r="F5"/>
  <c r="C9" i="59"/>
  <c r="C10"/>
  <c r="E29" i="61"/>
  <c r="E28"/>
  <c r="D19" i="59"/>
  <c r="I20" i="55"/>
  <c r="M20"/>
  <c r="Q20"/>
  <c r="U20"/>
  <c r="Y20"/>
  <c r="AC20"/>
  <c r="AF20" i="60"/>
  <c r="H7" i="17" s="1"/>
  <c r="H41"/>
  <c r="B19" i="59"/>
  <c r="AH20" i="58"/>
  <c r="E53" i="18" s="1"/>
  <c r="I40" i="17"/>
  <c r="J24"/>
  <c r="AG20" i="58"/>
  <c r="H6" i="17" s="1"/>
  <c r="AF20" i="57"/>
  <c r="E52" i="18" s="1"/>
  <c r="J40" i="17"/>
  <c r="I39"/>
  <c r="AE20" i="57"/>
  <c r="H5" i="17" s="1"/>
  <c r="J23"/>
  <c r="AH10" i="56"/>
  <c r="C51" i="18" s="1"/>
  <c r="AH18" i="56"/>
  <c r="D51" i="18" s="1"/>
  <c r="E20" i="56"/>
  <c r="M20"/>
  <c r="U20"/>
  <c r="Y20"/>
  <c r="I20"/>
  <c r="Q20"/>
  <c r="AC20"/>
  <c r="AG10"/>
  <c r="H21" i="17" s="1"/>
  <c r="D20" i="56"/>
  <c r="H20"/>
  <c r="L20"/>
  <c r="P20"/>
  <c r="T20"/>
  <c r="X20"/>
  <c r="AB20"/>
  <c r="AF20"/>
  <c r="B20"/>
  <c r="F20"/>
  <c r="J20"/>
  <c r="N20"/>
  <c r="R20"/>
  <c r="V20"/>
  <c r="Z20"/>
  <c r="AD20"/>
  <c r="C20"/>
  <c r="G20"/>
  <c r="K20"/>
  <c r="O20"/>
  <c r="S20"/>
  <c r="W20"/>
  <c r="AA20"/>
  <c r="AE20"/>
  <c r="AG18"/>
  <c r="H38" i="17" s="1"/>
  <c r="H20" i="55"/>
  <c r="T20"/>
  <c r="AB20"/>
  <c r="AF20"/>
  <c r="AH18"/>
  <c r="D50" i="18" s="1"/>
  <c r="P20" i="55"/>
  <c r="D20"/>
  <c r="L20"/>
  <c r="X20"/>
  <c r="AG18"/>
  <c r="B20"/>
  <c r="F20"/>
  <c r="J20"/>
  <c r="N20"/>
  <c r="R20"/>
  <c r="V20"/>
  <c r="Z20"/>
  <c r="AD20"/>
  <c r="C20"/>
  <c r="G20"/>
  <c r="K20"/>
  <c r="O20"/>
  <c r="S20"/>
  <c r="W20"/>
  <c r="AA20"/>
  <c r="AE20"/>
  <c r="AH10"/>
  <c r="C50" i="18" s="1"/>
  <c r="AG10" i="55"/>
  <c r="G32" i="17" s="1"/>
  <c r="I32" s="1"/>
  <c r="E20" i="55"/>
  <c r="AH18" i="54"/>
  <c r="D49" i="18" s="1"/>
  <c r="AH10" i="54"/>
  <c r="C49" i="18" s="1"/>
  <c r="C20" i="54"/>
  <c r="G20"/>
  <c r="K20"/>
  <c r="O20"/>
  <c r="S20"/>
  <c r="W20"/>
  <c r="AA20"/>
  <c r="AE20"/>
  <c r="D20"/>
  <c r="H20"/>
  <c r="L20"/>
  <c r="P20"/>
  <c r="T20"/>
  <c r="X20"/>
  <c r="AB20"/>
  <c r="E20"/>
  <c r="I20"/>
  <c r="M20"/>
  <c r="Q20"/>
  <c r="U20"/>
  <c r="Y20"/>
  <c r="AC20"/>
  <c r="AG10"/>
  <c r="G31" i="17" s="1"/>
  <c r="I31" s="1"/>
  <c r="B20" i="54"/>
  <c r="F20"/>
  <c r="J20"/>
  <c r="N20"/>
  <c r="R20"/>
  <c r="V20"/>
  <c r="Z20"/>
  <c r="AD20"/>
  <c r="AG18"/>
  <c r="AF18" i="53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AH14" i="52"/>
  <c r="AH15"/>
  <c r="AH16"/>
  <c r="AH13"/>
  <c r="AH5"/>
  <c r="AH6"/>
  <c r="AH7"/>
  <c r="AH8"/>
  <c r="AH4"/>
  <c r="AG13"/>
  <c r="AG14"/>
  <c r="AG15"/>
  <c r="AG16"/>
  <c r="AG5"/>
  <c r="AG6"/>
  <c r="AG7"/>
  <c r="AG8"/>
  <c r="AG4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20" l="1"/>
  <c r="F20"/>
  <c r="G20"/>
  <c r="K20"/>
  <c r="O20"/>
  <c r="B28" i="61"/>
  <c r="F28" s="1"/>
  <c r="E13"/>
  <c r="H13" s="1"/>
  <c r="B29"/>
  <c r="F29" s="1"/>
  <c r="E14"/>
  <c r="H14" s="1"/>
  <c r="C18"/>
  <c r="F3"/>
  <c r="J20" i="52"/>
  <c r="N20"/>
  <c r="R20"/>
  <c r="V20"/>
  <c r="Z20"/>
  <c r="AD20"/>
  <c r="S20"/>
  <c r="W20"/>
  <c r="AA20"/>
  <c r="AE20"/>
  <c r="Q20"/>
  <c r="J42" i="17"/>
  <c r="I41"/>
  <c r="J8"/>
  <c r="J41"/>
  <c r="J6"/>
  <c r="J7"/>
  <c r="H33"/>
  <c r="J22"/>
  <c r="AH20" i="56"/>
  <c r="E51" i="18" s="1"/>
  <c r="I38" i="17"/>
  <c r="H50"/>
  <c r="J39"/>
  <c r="AG20" i="56"/>
  <c r="H4" i="17" s="1"/>
  <c r="AH20" i="55"/>
  <c r="E50" i="18" s="1"/>
  <c r="AG20" i="55"/>
  <c r="G15" i="17" s="1"/>
  <c r="I15" s="1"/>
  <c r="AH20" i="54"/>
  <c r="E49" i="18" s="1"/>
  <c r="AG20" i="54"/>
  <c r="G14" i="17" s="1"/>
  <c r="I14" s="1"/>
  <c r="AH18" i="53"/>
  <c r="D48" i="18" s="1"/>
  <c r="AG10" i="53"/>
  <c r="G30" i="17" s="1"/>
  <c r="I30" s="1"/>
  <c r="AH10" i="53"/>
  <c r="C48" i="18" s="1"/>
  <c r="E20" i="53"/>
  <c r="I20"/>
  <c r="M20"/>
  <c r="Q20"/>
  <c r="U20"/>
  <c r="Y20"/>
  <c r="AC20"/>
  <c r="B20"/>
  <c r="F20"/>
  <c r="J20"/>
  <c r="N20"/>
  <c r="R20"/>
  <c r="V20"/>
  <c r="Z20"/>
  <c r="AD20"/>
  <c r="C20"/>
  <c r="G20"/>
  <c r="K20"/>
  <c r="O20"/>
  <c r="S20"/>
  <c r="W20"/>
  <c r="AA20"/>
  <c r="AE20"/>
  <c r="D20"/>
  <c r="H20"/>
  <c r="L20"/>
  <c r="P20"/>
  <c r="T20"/>
  <c r="X20"/>
  <c r="AB20"/>
  <c r="AF20"/>
  <c r="AG18"/>
  <c r="AC20" i="52"/>
  <c r="Y20"/>
  <c r="I20"/>
  <c r="M20"/>
  <c r="U20"/>
  <c r="E20"/>
  <c r="AH18"/>
  <c r="D47" i="18" s="1"/>
  <c r="AG10" i="52"/>
  <c r="G29" i="17" s="1"/>
  <c r="I29" s="1"/>
  <c r="AG18" i="52"/>
  <c r="AH10"/>
  <c r="D20"/>
  <c r="H20"/>
  <c r="L20"/>
  <c r="P20"/>
  <c r="T20"/>
  <c r="X20"/>
  <c r="AB20"/>
  <c r="AF20"/>
  <c r="B20"/>
  <c r="AF18" i="51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Q18" i="50"/>
  <c r="C18"/>
  <c r="AH15"/>
  <c r="AH16"/>
  <c r="AH14"/>
  <c r="AH13"/>
  <c r="AH6"/>
  <c r="AH7"/>
  <c r="AH8"/>
  <c r="AH5"/>
  <c r="AH4"/>
  <c r="AF18"/>
  <c r="AE18"/>
  <c r="AD18"/>
  <c r="AC18"/>
  <c r="AB18"/>
  <c r="AA18"/>
  <c r="Z18"/>
  <c r="Y18"/>
  <c r="X18"/>
  <c r="W18"/>
  <c r="V18"/>
  <c r="U18"/>
  <c r="T18"/>
  <c r="S18"/>
  <c r="R18"/>
  <c r="P18"/>
  <c r="O18"/>
  <c r="N18"/>
  <c r="M18"/>
  <c r="L18"/>
  <c r="K18"/>
  <c r="J18"/>
  <c r="I18"/>
  <c r="H18"/>
  <c r="G18"/>
  <c r="F18"/>
  <c r="E18"/>
  <c r="D18"/>
  <c r="B18"/>
  <c r="AG16"/>
  <c r="AG15"/>
  <c r="AG14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8"/>
  <c r="AG7"/>
  <c r="AG6"/>
  <c r="AG5"/>
  <c r="AG4"/>
  <c r="AH14" i="49"/>
  <c r="AH15"/>
  <c r="AH16"/>
  <c r="AH13"/>
  <c r="AH5"/>
  <c r="AH6"/>
  <c r="AH7"/>
  <c r="AH8"/>
  <c r="AH4"/>
  <c r="AF18"/>
  <c r="AF20" s="1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G16"/>
  <c r="AG15"/>
  <c r="AG14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8"/>
  <c r="AG7"/>
  <c r="AG6"/>
  <c r="AG5"/>
  <c r="AG4"/>
  <c r="AG14" i="48"/>
  <c r="AG13"/>
  <c r="D20" i="51" l="1"/>
  <c r="T20"/>
  <c r="X20"/>
  <c r="U20" i="50"/>
  <c r="Y20"/>
  <c r="AC20"/>
  <c r="B27" i="61"/>
  <c r="E12"/>
  <c r="H12" s="1"/>
  <c r="G29"/>
  <c r="D29"/>
  <c r="H29"/>
  <c r="G28"/>
  <c r="H28"/>
  <c r="D28"/>
  <c r="F20" i="50"/>
  <c r="J20"/>
  <c r="N20"/>
  <c r="Q20"/>
  <c r="B20" i="49"/>
  <c r="F20"/>
  <c r="J20"/>
  <c r="N20"/>
  <c r="V20"/>
  <c r="Z20"/>
  <c r="B20" i="50"/>
  <c r="AF20"/>
  <c r="E20"/>
  <c r="I20"/>
  <c r="M20"/>
  <c r="R20"/>
  <c r="V20"/>
  <c r="Z20"/>
  <c r="AD20"/>
  <c r="J5" i="17"/>
  <c r="H16"/>
  <c r="AH20" i="53"/>
  <c r="E48" i="18" s="1"/>
  <c r="AG20" i="53"/>
  <c r="G13" i="17" s="1"/>
  <c r="I13" s="1"/>
  <c r="AH20" i="52"/>
  <c r="E47" i="18" s="1"/>
  <c r="C47"/>
  <c r="AG20" i="52"/>
  <c r="G12" i="17" s="1"/>
  <c r="I12" s="1"/>
  <c r="AB20" i="51"/>
  <c r="L20"/>
  <c r="H20"/>
  <c r="AH18"/>
  <c r="D46" i="18" s="1"/>
  <c r="P20" i="51"/>
  <c r="AH10"/>
  <c r="C46" i="18" s="1"/>
  <c r="C20" i="51"/>
  <c r="G20"/>
  <c r="K20"/>
  <c r="O20"/>
  <c r="S20"/>
  <c r="W20"/>
  <c r="AA20"/>
  <c r="AF20"/>
  <c r="E20"/>
  <c r="I20"/>
  <c r="M20"/>
  <c r="Q20"/>
  <c r="U20"/>
  <c r="Y20"/>
  <c r="AC20"/>
  <c r="AG10"/>
  <c r="G28" i="17" s="1"/>
  <c r="I28" s="1"/>
  <c r="B20" i="51"/>
  <c r="F20"/>
  <c r="J20"/>
  <c r="N20"/>
  <c r="R20"/>
  <c r="V20"/>
  <c r="Z20"/>
  <c r="AD20"/>
  <c r="AE20"/>
  <c r="AG18"/>
  <c r="C20" i="50"/>
  <c r="G20"/>
  <c r="K20"/>
  <c r="O20"/>
  <c r="S20"/>
  <c r="W20"/>
  <c r="AA20"/>
  <c r="AE20"/>
  <c r="AG10"/>
  <c r="G27" i="17" s="1"/>
  <c r="I27" s="1"/>
  <c r="D20" i="50"/>
  <c r="H20"/>
  <c r="L20"/>
  <c r="P20"/>
  <c r="T20"/>
  <c r="X20"/>
  <c r="AB20"/>
  <c r="AH18"/>
  <c r="D45" i="18" s="1"/>
  <c r="AH10" i="50"/>
  <c r="C45" i="18" s="1"/>
  <c r="AG18" i="50"/>
  <c r="AE20" i="49"/>
  <c r="AD20"/>
  <c r="R20"/>
  <c r="AH10"/>
  <c r="C44" i="18" s="1"/>
  <c r="AH18" i="49"/>
  <c r="D44" i="18" s="1"/>
  <c r="E20" i="49"/>
  <c r="I20"/>
  <c r="M20"/>
  <c r="Q20"/>
  <c r="U20"/>
  <c r="Y20"/>
  <c r="AC20"/>
  <c r="C20"/>
  <c r="G20"/>
  <c r="K20"/>
  <c r="O20"/>
  <c r="S20"/>
  <c r="W20"/>
  <c r="AA20"/>
  <c r="D20"/>
  <c r="H20"/>
  <c r="L20"/>
  <c r="P20"/>
  <c r="T20"/>
  <c r="X20"/>
  <c r="AB20"/>
  <c r="AG10"/>
  <c r="G26" i="17" s="1"/>
  <c r="I26" s="1"/>
  <c r="AG18" i="49"/>
  <c r="AH14" i="48"/>
  <c r="AH15"/>
  <c r="AH16"/>
  <c r="AH13"/>
  <c r="AH5"/>
  <c r="AH6"/>
  <c r="AH7"/>
  <c r="AH8"/>
  <c r="AH4"/>
  <c r="F27" i="61" l="1"/>
  <c r="E27"/>
  <c r="B23"/>
  <c r="E8"/>
  <c r="H8" s="1"/>
  <c r="B24"/>
  <c r="E9"/>
  <c r="H9" s="1"/>
  <c r="B25"/>
  <c r="E10"/>
  <c r="H10" s="1"/>
  <c r="B26"/>
  <c r="E11"/>
  <c r="H11" s="1"/>
  <c r="J28"/>
  <c r="I28"/>
  <c r="J29"/>
  <c r="I29"/>
  <c r="G27"/>
  <c r="H27"/>
  <c r="D27"/>
  <c r="AH20" i="51"/>
  <c r="E46" i="18" s="1"/>
  <c r="AG20" i="51"/>
  <c r="G11" i="17" s="1"/>
  <c r="I11" s="1"/>
  <c r="AH20" i="50"/>
  <c r="E45" i="18" s="1"/>
  <c r="AG20" i="50"/>
  <c r="G10" i="17" s="1"/>
  <c r="I10" s="1"/>
  <c r="AH20" i="49"/>
  <c r="E44" i="18" s="1"/>
  <c r="AG20" i="49"/>
  <c r="G9" i="17" s="1"/>
  <c r="I9" s="1"/>
  <c r="AH18" i="48"/>
  <c r="D43" i="18" s="1"/>
  <c r="AH10" i="4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G16"/>
  <c r="AG15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8"/>
  <c r="AG7"/>
  <c r="AG6"/>
  <c r="AG5"/>
  <c r="AG4"/>
  <c r="AH14" i="47"/>
  <c r="AH15"/>
  <c r="AH16"/>
  <c r="AH13"/>
  <c r="AH5"/>
  <c r="AH6"/>
  <c r="AH7"/>
  <c r="AH8"/>
  <c r="AH4"/>
  <c r="AH14" i="45"/>
  <c r="AH14" i="43"/>
  <c r="AF18" i="47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G16"/>
  <c r="AG15"/>
  <c r="AG14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8"/>
  <c r="AG7"/>
  <c r="AG6"/>
  <c r="AG5"/>
  <c r="AG4"/>
  <c r="AG14" i="45"/>
  <c r="AG15"/>
  <c r="AG16"/>
  <c r="F26" i="61" l="1"/>
  <c r="E26"/>
  <c r="F25"/>
  <c r="E25"/>
  <c r="F24"/>
  <c r="E24"/>
  <c r="F23"/>
  <c r="E23"/>
  <c r="I27"/>
  <c r="J27"/>
  <c r="H26"/>
  <c r="G26"/>
  <c r="D26"/>
  <c r="G25"/>
  <c r="D25"/>
  <c r="H25"/>
  <c r="G24"/>
  <c r="H24"/>
  <c r="D24"/>
  <c r="G23"/>
  <c r="H23"/>
  <c r="D23"/>
  <c r="AH20" i="48"/>
  <c r="E43" i="18" s="1"/>
  <c r="AH10" i="47"/>
  <c r="C42" i="18" s="1"/>
  <c r="C43"/>
  <c r="AD20" i="48"/>
  <c r="E20"/>
  <c r="I20"/>
  <c r="M20"/>
  <c r="Q20"/>
  <c r="B20"/>
  <c r="Z20"/>
  <c r="U20"/>
  <c r="V20"/>
  <c r="F20"/>
  <c r="R20"/>
  <c r="N20"/>
  <c r="J20"/>
  <c r="AG10"/>
  <c r="G25" i="17" s="1"/>
  <c r="I25" s="1"/>
  <c r="Y20" i="48"/>
  <c r="AC20"/>
  <c r="C20"/>
  <c r="G20"/>
  <c r="K20"/>
  <c r="O20"/>
  <c r="S20"/>
  <c r="W20"/>
  <c r="AA20"/>
  <c r="AE20"/>
  <c r="D20"/>
  <c r="H20"/>
  <c r="L20"/>
  <c r="P20"/>
  <c r="T20"/>
  <c r="X20"/>
  <c r="AB20"/>
  <c r="AF20"/>
  <c r="AG18"/>
  <c r="AH18" i="47"/>
  <c r="D42" i="18" s="1"/>
  <c r="E20" i="47"/>
  <c r="I20"/>
  <c r="M20"/>
  <c r="Q20"/>
  <c r="U20"/>
  <c r="Y20"/>
  <c r="AC20"/>
  <c r="B20"/>
  <c r="F20"/>
  <c r="J20"/>
  <c r="N20"/>
  <c r="R20"/>
  <c r="V20"/>
  <c r="Z20"/>
  <c r="AD20"/>
  <c r="C20"/>
  <c r="G20"/>
  <c r="K20"/>
  <c r="O20"/>
  <c r="S20"/>
  <c r="W20"/>
  <c r="AA20"/>
  <c r="AE20"/>
  <c r="D20"/>
  <c r="H20"/>
  <c r="L20"/>
  <c r="P20"/>
  <c r="T20"/>
  <c r="X20"/>
  <c r="AB20"/>
  <c r="AF20"/>
  <c r="AG10"/>
  <c r="G24" i="17" s="1"/>
  <c r="I24" s="1"/>
  <c r="AG18" i="47"/>
  <c r="AG14" i="43"/>
  <c r="AG15"/>
  <c r="B22" i="61" l="1"/>
  <c r="E7"/>
  <c r="H7" s="1"/>
  <c r="B21"/>
  <c r="F21" s="1"/>
  <c r="E6"/>
  <c r="H6" s="1"/>
  <c r="I23"/>
  <c r="J23"/>
  <c r="J24"/>
  <c r="I24"/>
  <c r="J25"/>
  <c r="I25"/>
  <c r="I26"/>
  <c r="J26"/>
  <c r="AG20" i="48"/>
  <c r="G8" i="17" s="1"/>
  <c r="I8" s="1"/>
  <c r="AH20" i="47"/>
  <c r="E42" i="18" s="1"/>
  <c r="AG20" i="47"/>
  <c r="G7" i="17" s="1"/>
  <c r="I7" s="1"/>
  <c r="AH5" i="46"/>
  <c r="AH6"/>
  <c r="AH7"/>
  <c r="AH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C10"/>
  <c r="D10"/>
  <c r="E10"/>
  <c r="F10"/>
  <c r="G10"/>
  <c r="H10"/>
  <c r="H20" s="1"/>
  <c r="I10"/>
  <c r="I20" s="1"/>
  <c r="J10"/>
  <c r="K10"/>
  <c r="L10"/>
  <c r="L20" s="1"/>
  <c r="M10"/>
  <c r="M20" s="1"/>
  <c r="N10"/>
  <c r="O10"/>
  <c r="P10"/>
  <c r="P20" s="1"/>
  <c r="Q10"/>
  <c r="Q20" s="1"/>
  <c r="R10"/>
  <c r="S10"/>
  <c r="T10"/>
  <c r="T20" s="1"/>
  <c r="U10"/>
  <c r="V10"/>
  <c r="W10"/>
  <c r="X10"/>
  <c r="Y10"/>
  <c r="Z10"/>
  <c r="AA10"/>
  <c r="AB10"/>
  <c r="AC10"/>
  <c r="AD10"/>
  <c r="AE10"/>
  <c r="AF10"/>
  <c r="F22" i="61" l="1"/>
  <c r="E22"/>
  <c r="D21"/>
  <c r="G21"/>
  <c r="E21"/>
  <c r="H21"/>
  <c r="H22"/>
  <c r="G22"/>
  <c r="D22"/>
  <c r="Z20" i="46"/>
  <c r="V20"/>
  <c r="R20"/>
  <c r="N20"/>
  <c r="J20"/>
  <c r="F20"/>
  <c r="AC20"/>
  <c r="Y20"/>
  <c r="E20"/>
  <c r="X20"/>
  <c r="D20"/>
  <c r="W20"/>
  <c r="S20"/>
  <c r="O20"/>
  <c r="K20"/>
  <c r="G20"/>
  <c r="C20"/>
  <c r="AA20"/>
  <c r="AF20"/>
  <c r="AE20"/>
  <c r="U20"/>
  <c r="AB20"/>
  <c r="AD20"/>
  <c r="AH14"/>
  <c r="AG14"/>
  <c r="AG13" i="45"/>
  <c r="AH15" i="46"/>
  <c r="AH16"/>
  <c r="AH13"/>
  <c r="AG15"/>
  <c r="AG16"/>
  <c r="AG13"/>
  <c r="AH4"/>
  <c r="AG5"/>
  <c r="AG6"/>
  <c r="AG7"/>
  <c r="AG8"/>
  <c r="AG4"/>
  <c r="B18"/>
  <c r="B10"/>
  <c r="E18" i="45"/>
  <c r="I22" i="61" l="1"/>
  <c r="J22"/>
  <c r="I21"/>
  <c r="J21"/>
  <c r="AH18" i="46"/>
  <c r="D41" i="18" s="1"/>
  <c r="C41"/>
  <c r="AG18" i="46"/>
  <c r="AG10"/>
  <c r="G23" i="17" s="1"/>
  <c r="I23" s="1"/>
  <c r="B20" i="46"/>
  <c r="AH15" i="45"/>
  <c r="AH16"/>
  <c r="AH13"/>
  <c r="AH5"/>
  <c r="AH6"/>
  <c r="AH7"/>
  <c r="AH8"/>
  <c r="AH4"/>
  <c r="AG5"/>
  <c r="AG6"/>
  <c r="AG7"/>
  <c r="AG8"/>
  <c r="AG4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D18"/>
  <c r="C18"/>
  <c r="B18"/>
  <c r="AG18" s="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E20" s="1"/>
  <c r="D10"/>
  <c r="C10"/>
  <c r="B10"/>
  <c r="F16" i="17"/>
  <c r="F33"/>
  <c r="E32" i="44"/>
  <c r="E31"/>
  <c r="E30"/>
  <c r="E29"/>
  <c r="E28"/>
  <c r="E27"/>
  <c r="E26"/>
  <c r="E25"/>
  <c r="E24"/>
  <c r="E23"/>
  <c r="E15"/>
  <c r="E14"/>
  <c r="E13"/>
  <c r="E12"/>
  <c r="E11"/>
  <c r="E10"/>
  <c r="E9"/>
  <c r="E8"/>
  <c r="E7"/>
  <c r="E6"/>
  <c r="AF18" i="43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H16"/>
  <c r="AG16"/>
  <c r="AH15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AH14" i="42"/>
  <c r="AH15"/>
  <c r="AH13"/>
  <c r="AG14"/>
  <c r="AG15"/>
  <c r="AG13"/>
  <c r="AH5"/>
  <c r="AH6"/>
  <c r="AH7"/>
  <c r="AH8"/>
  <c r="AH4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5" i="41"/>
  <c r="AH14"/>
  <c r="AH13"/>
  <c r="AH5"/>
  <c r="AH6"/>
  <c r="AH7"/>
  <c r="AH8"/>
  <c r="AH4"/>
  <c r="AG14"/>
  <c r="AG15"/>
  <c r="AG13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5" i="40"/>
  <c r="AH14"/>
  <c r="AH13"/>
  <c r="AH5"/>
  <c r="AH6"/>
  <c r="AH7"/>
  <c r="AH8"/>
  <c r="AH4"/>
  <c r="AG15"/>
  <c r="AG14"/>
  <c r="AG13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4" i="39"/>
  <c r="AH15"/>
  <c r="AH13"/>
  <c r="AG14"/>
  <c r="AG15"/>
  <c r="AG13"/>
  <c r="AH5"/>
  <c r="AH6"/>
  <c r="AH7"/>
  <c r="AH8"/>
  <c r="AH4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17" i="3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7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5"/>
  <c r="AG5"/>
  <c r="AH4"/>
  <c r="AG4"/>
  <c r="P17" i="37"/>
  <c r="AH14"/>
  <c r="AH15"/>
  <c r="AH13"/>
  <c r="AG14"/>
  <c r="AG15"/>
  <c r="AG13"/>
  <c r="AH5"/>
  <c r="AH6"/>
  <c r="AH7"/>
  <c r="AH8"/>
  <c r="AH4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4" i="36"/>
  <c r="AH15"/>
  <c r="AH13"/>
  <c r="AH5"/>
  <c r="AH6"/>
  <c r="AH7"/>
  <c r="AH8"/>
  <c r="AH4"/>
  <c r="AG14"/>
  <c r="AG15"/>
  <c r="AG13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4" i="35"/>
  <c r="AH15"/>
  <c r="AH13"/>
  <c r="AG14"/>
  <c r="AG15"/>
  <c r="AG13"/>
  <c r="AH5"/>
  <c r="AH6"/>
  <c r="AH7"/>
  <c r="AH8"/>
  <c r="AH4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14" i="34"/>
  <c r="AH15"/>
  <c r="AH13"/>
  <c r="AH5"/>
  <c r="AH6"/>
  <c r="AH7"/>
  <c r="AH8"/>
  <c r="AH4"/>
  <c r="AG14"/>
  <c r="AG15"/>
  <c r="AG13"/>
  <c r="AG5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5" i="30"/>
  <c r="AH14" i="33"/>
  <c r="AH15"/>
  <c r="AH13"/>
  <c r="AG14"/>
  <c r="AG15"/>
  <c r="AG13"/>
  <c r="AH5" i="32"/>
  <c r="AH6" i="33"/>
  <c r="AH7"/>
  <c r="AH8"/>
  <c r="AH5"/>
  <c r="AH4"/>
  <c r="AG8"/>
  <c r="AG7"/>
  <c r="AG6"/>
  <c r="AG5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20" i="61" l="1"/>
  <c r="F20" s="1"/>
  <c r="E5"/>
  <c r="H5" s="1"/>
  <c r="AG17" i="42"/>
  <c r="AF19"/>
  <c r="D20" i="45"/>
  <c r="E19" i="35"/>
  <c r="I19"/>
  <c r="M19"/>
  <c r="Q19"/>
  <c r="U19"/>
  <c r="Y19"/>
  <c r="E19" i="37"/>
  <c r="I19"/>
  <c r="M19"/>
  <c r="E19" i="41"/>
  <c r="I19"/>
  <c r="M19"/>
  <c r="Q19"/>
  <c r="U19"/>
  <c r="Y19"/>
  <c r="L20" i="45"/>
  <c r="AB20"/>
  <c r="I20"/>
  <c r="M20"/>
  <c r="Q20"/>
  <c r="U20"/>
  <c r="Y20"/>
  <c r="E19" i="40"/>
  <c r="I19"/>
  <c r="M19"/>
  <c r="Q19"/>
  <c r="U19"/>
  <c r="Y19"/>
  <c r="AC19"/>
  <c r="AG10" i="41"/>
  <c r="C29" i="31" s="1"/>
  <c r="B31" i="44" s="1"/>
  <c r="D31" s="1"/>
  <c r="AE20" i="45"/>
  <c r="AG20" i="46"/>
  <c r="G6" i="17" s="1"/>
  <c r="I6" s="1"/>
  <c r="AH20" i="46"/>
  <c r="E41" i="18" s="1"/>
  <c r="AC20" i="45"/>
  <c r="AH18"/>
  <c r="D40" i="18" s="1"/>
  <c r="T20" i="45"/>
  <c r="X20"/>
  <c r="P20"/>
  <c r="H20"/>
  <c r="AF19" i="40"/>
  <c r="Q19" i="42"/>
  <c r="U19"/>
  <c r="Y19"/>
  <c r="AC19"/>
  <c r="AF20" i="45"/>
  <c r="AG17" i="41"/>
  <c r="AG19" s="1"/>
  <c r="Q19" i="37"/>
  <c r="U19"/>
  <c r="AD20" i="45"/>
  <c r="AG10"/>
  <c r="G22" i="17" s="1"/>
  <c r="I22" s="1"/>
  <c r="AH10" i="45"/>
  <c r="C40" i="18" s="1"/>
  <c r="B20" i="45"/>
  <c r="F20"/>
  <c r="J20"/>
  <c r="N20"/>
  <c r="R20"/>
  <c r="V20"/>
  <c r="Z20"/>
  <c r="C20"/>
  <c r="G20"/>
  <c r="K20"/>
  <c r="O20"/>
  <c r="S20"/>
  <c r="W20"/>
  <c r="AA20"/>
  <c r="AH10" i="43"/>
  <c r="C39" i="18" s="1"/>
  <c r="E20" i="43"/>
  <c r="I20"/>
  <c r="M20"/>
  <c r="Q20"/>
  <c r="U20"/>
  <c r="Y20"/>
  <c r="AC20"/>
  <c r="B20"/>
  <c r="F20"/>
  <c r="J20"/>
  <c r="N20"/>
  <c r="R20"/>
  <c r="V20"/>
  <c r="Z20"/>
  <c r="AD20"/>
  <c r="C20"/>
  <c r="G20"/>
  <c r="K20"/>
  <c r="O20"/>
  <c r="S20"/>
  <c r="W20"/>
  <c r="AA20"/>
  <c r="AE20"/>
  <c r="AG10"/>
  <c r="D20"/>
  <c r="H20"/>
  <c r="L20"/>
  <c r="P20"/>
  <c r="T20"/>
  <c r="X20"/>
  <c r="AB20"/>
  <c r="AF20"/>
  <c r="AG18"/>
  <c r="AH18"/>
  <c r="D39" i="18" s="1"/>
  <c r="E19" i="42"/>
  <c r="I19"/>
  <c r="M19"/>
  <c r="AH17"/>
  <c r="D38" i="18" s="1"/>
  <c r="AH10" i="42"/>
  <c r="C38" i="18" s="1"/>
  <c r="D14" i="61" s="1"/>
  <c r="B19" i="42"/>
  <c r="F19"/>
  <c r="J19"/>
  <c r="N19"/>
  <c r="R19"/>
  <c r="V19"/>
  <c r="Z19"/>
  <c r="AD19"/>
  <c r="AG10"/>
  <c r="C30" i="31" s="1"/>
  <c r="B32" i="44" s="1"/>
  <c r="D32" s="1"/>
  <c r="C19" i="42"/>
  <c r="G19"/>
  <c r="K19"/>
  <c r="O19"/>
  <c r="S19"/>
  <c r="W19"/>
  <c r="AA19"/>
  <c r="AE19"/>
  <c r="D19"/>
  <c r="H19"/>
  <c r="L19"/>
  <c r="P19"/>
  <c r="T19"/>
  <c r="X19"/>
  <c r="AB19"/>
  <c r="AC19" i="41"/>
  <c r="AH17"/>
  <c r="D37" i="18" s="1"/>
  <c r="AH10" i="41"/>
  <c r="C37" i="18" s="1"/>
  <c r="D13" i="61" s="1"/>
  <c r="B19" i="41"/>
  <c r="N19"/>
  <c r="V19"/>
  <c r="AD19"/>
  <c r="C19"/>
  <c r="G19"/>
  <c r="K19"/>
  <c r="O19"/>
  <c r="S19"/>
  <c r="W19"/>
  <c r="AA19"/>
  <c r="AE19"/>
  <c r="F19"/>
  <c r="J19"/>
  <c r="R19"/>
  <c r="Z19"/>
  <c r="D19"/>
  <c r="H19"/>
  <c r="L19"/>
  <c r="P19"/>
  <c r="T19"/>
  <c r="X19"/>
  <c r="AB19"/>
  <c r="AF19"/>
  <c r="AH17" i="40"/>
  <c r="D36" i="18" s="1"/>
  <c r="AH10" i="40"/>
  <c r="C36" i="18" s="1"/>
  <c r="D12" i="61" s="1"/>
  <c r="B19" i="40"/>
  <c r="F19"/>
  <c r="J19"/>
  <c r="N19"/>
  <c r="R19"/>
  <c r="V19"/>
  <c r="Z19"/>
  <c r="AD19"/>
  <c r="AG10"/>
  <c r="C28" i="31" s="1"/>
  <c r="B30" i="44" s="1"/>
  <c r="D30" s="1"/>
  <c r="C19" i="40"/>
  <c r="G19"/>
  <c r="K19"/>
  <c r="O19"/>
  <c r="S19"/>
  <c r="W19"/>
  <c r="AA19"/>
  <c r="AE19"/>
  <c r="D19"/>
  <c r="H19"/>
  <c r="L19"/>
  <c r="P19"/>
  <c r="T19"/>
  <c r="X19"/>
  <c r="AB19"/>
  <c r="AG17"/>
  <c r="AH17" i="39"/>
  <c r="D35" i="18" s="1"/>
  <c r="AG10" i="39"/>
  <c r="C27" i="31" s="1"/>
  <c r="B29" i="44" s="1"/>
  <c r="D29" s="1"/>
  <c r="G19" i="39"/>
  <c r="K19"/>
  <c r="O19"/>
  <c r="S19"/>
  <c r="W19"/>
  <c r="AA19"/>
  <c r="AE19"/>
  <c r="AG17"/>
  <c r="AG19" s="1"/>
  <c r="C11" i="31" s="1"/>
  <c r="B12" i="44" s="1"/>
  <c r="D12" s="1"/>
  <c r="B19" i="39"/>
  <c r="F19"/>
  <c r="J19"/>
  <c r="N19"/>
  <c r="R19"/>
  <c r="V19"/>
  <c r="Z19"/>
  <c r="AD19"/>
  <c r="AH10"/>
  <c r="C35" i="18" s="1"/>
  <c r="D11" i="61" s="1"/>
  <c r="D19" i="39"/>
  <c r="H19"/>
  <c r="L19"/>
  <c r="P19"/>
  <c r="T19"/>
  <c r="X19"/>
  <c r="AB19"/>
  <c r="AF19"/>
  <c r="E19"/>
  <c r="I19"/>
  <c r="M19"/>
  <c r="Q19"/>
  <c r="U19"/>
  <c r="Y19"/>
  <c r="AC19"/>
  <c r="C19"/>
  <c r="AH10" i="38"/>
  <c r="C34" i="18" s="1"/>
  <c r="D10" i="61" s="1"/>
  <c r="E19" i="38"/>
  <c r="I19"/>
  <c r="M19"/>
  <c r="Q19"/>
  <c r="U19"/>
  <c r="Y19"/>
  <c r="AC19"/>
  <c r="B19"/>
  <c r="F19"/>
  <c r="J19"/>
  <c r="N19"/>
  <c r="R19"/>
  <c r="V19"/>
  <c r="Z19"/>
  <c r="AD19"/>
  <c r="C19"/>
  <c r="G19"/>
  <c r="K19"/>
  <c r="O19"/>
  <c r="S19"/>
  <c r="W19"/>
  <c r="AA19"/>
  <c r="AE19"/>
  <c r="D19"/>
  <c r="H19"/>
  <c r="L19"/>
  <c r="P19"/>
  <c r="T19"/>
  <c r="X19"/>
  <c r="AB19"/>
  <c r="AF19"/>
  <c r="AG17"/>
  <c r="AG10"/>
  <c r="C26" i="31" s="1"/>
  <c r="B28" i="44" s="1"/>
  <c r="D28" s="1"/>
  <c r="AH17" i="38"/>
  <c r="D34" i="18" s="1"/>
  <c r="AF19" i="37"/>
  <c r="AC19"/>
  <c r="Y19"/>
  <c r="AH17"/>
  <c r="D33" i="18" s="1"/>
  <c r="AG10" i="37"/>
  <c r="C25" i="31" s="1"/>
  <c r="B27" i="44" s="1"/>
  <c r="D27" s="1"/>
  <c r="AH10" i="37"/>
  <c r="C33" i="18" s="1"/>
  <c r="D9" i="61" s="1"/>
  <c r="AG17" i="37"/>
  <c r="B19"/>
  <c r="F19"/>
  <c r="J19"/>
  <c r="N19"/>
  <c r="R19"/>
  <c r="V19"/>
  <c r="Z19"/>
  <c r="AD19"/>
  <c r="C19"/>
  <c r="G19"/>
  <c r="K19"/>
  <c r="O19"/>
  <c r="S19"/>
  <c r="W19"/>
  <c r="AA19"/>
  <c r="AE19"/>
  <c r="D19"/>
  <c r="H19"/>
  <c r="L19"/>
  <c r="P19"/>
  <c r="T19"/>
  <c r="X19"/>
  <c r="AB19"/>
  <c r="AH17" i="36"/>
  <c r="D32" i="18" s="1"/>
  <c r="AG17" i="36"/>
  <c r="AH10"/>
  <c r="C32" i="18" s="1"/>
  <c r="D8" i="61" s="1"/>
  <c r="AG10" i="36"/>
  <c r="C24" i="31" s="1"/>
  <c r="B26" i="44" s="1"/>
  <c r="D26" s="1"/>
  <c r="E19" i="36"/>
  <c r="I19"/>
  <c r="M19"/>
  <c r="Q19"/>
  <c r="U19"/>
  <c r="Y19"/>
  <c r="AC19"/>
  <c r="B19"/>
  <c r="F19"/>
  <c r="J19"/>
  <c r="N19"/>
  <c r="R19"/>
  <c r="V19"/>
  <c r="Z19"/>
  <c r="AD19"/>
  <c r="C19"/>
  <c r="G19"/>
  <c r="K19"/>
  <c r="O19"/>
  <c r="S19"/>
  <c r="W19"/>
  <c r="AA19"/>
  <c r="AE19"/>
  <c r="D19"/>
  <c r="H19"/>
  <c r="L19"/>
  <c r="P19"/>
  <c r="T19"/>
  <c r="X19"/>
  <c r="AB19"/>
  <c r="AF19"/>
  <c r="AF19" i="35"/>
  <c r="AC19"/>
  <c r="AH17"/>
  <c r="D31" i="18" s="1"/>
  <c r="AG17" i="35"/>
  <c r="AG10"/>
  <c r="C23" i="31" s="1"/>
  <c r="B25" i="44" s="1"/>
  <c r="D25" s="1"/>
  <c r="AH10" i="35"/>
  <c r="C31" i="18" s="1"/>
  <c r="D7" i="61" s="1"/>
  <c r="B19" i="35"/>
  <c r="F19"/>
  <c r="J19"/>
  <c r="N19"/>
  <c r="R19"/>
  <c r="V19"/>
  <c r="Z19"/>
  <c r="AD19"/>
  <c r="C19"/>
  <c r="G19"/>
  <c r="K19"/>
  <c r="O19"/>
  <c r="S19"/>
  <c r="W19"/>
  <c r="AA19"/>
  <c r="AE19"/>
  <c r="D19"/>
  <c r="H19"/>
  <c r="L19"/>
  <c r="P19"/>
  <c r="T19"/>
  <c r="X19"/>
  <c r="AB19"/>
  <c r="AC19" i="34"/>
  <c r="Y19"/>
  <c r="U19"/>
  <c r="Q19"/>
  <c r="AE19"/>
  <c r="AA19"/>
  <c r="W19"/>
  <c r="S19"/>
  <c r="O19"/>
  <c r="E19"/>
  <c r="AD19" i="33"/>
  <c r="G19"/>
  <c r="K19"/>
  <c r="O19"/>
  <c r="S19"/>
  <c r="W19"/>
  <c r="AA19"/>
  <c r="AE19"/>
  <c r="AF19"/>
  <c r="M19" i="34"/>
  <c r="I19"/>
  <c r="K19"/>
  <c r="G19"/>
  <c r="AH17"/>
  <c r="D30" i="18" s="1"/>
  <c r="C19" i="34"/>
  <c r="AG17"/>
  <c r="AH10"/>
  <c r="C30" i="18" s="1"/>
  <c r="D6" i="61" s="1"/>
  <c r="AG10" i="34"/>
  <c r="C22" i="31" s="1"/>
  <c r="B24" i="44" s="1"/>
  <c r="D24" s="1"/>
  <c r="B19" i="34"/>
  <c r="F19"/>
  <c r="J19"/>
  <c r="N19"/>
  <c r="R19"/>
  <c r="V19"/>
  <c r="Z19"/>
  <c r="AD19"/>
  <c r="D19"/>
  <c r="H19"/>
  <c r="L19"/>
  <c r="P19"/>
  <c r="T19"/>
  <c r="X19"/>
  <c r="AB19"/>
  <c r="AF19"/>
  <c r="C19" i="33"/>
  <c r="AH17"/>
  <c r="D29" i="18" s="1"/>
  <c r="AG10" i="33"/>
  <c r="C21" i="31" s="1"/>
  <c r="B23" i="44" s="1"/>
  <c r="D23" s="1"/>
  <c r="AG17" i="33"/>
  <c r="D19"/>
  <c r="H19"/>
  <c r="L19"/>
  <c r="P19"/>
  <c r="T19"/>
  <c r="X19"/>
  <c r="AB19"/>
  <c r="AH10"/>
  <c r="C29" i="18" s="1"/>
  <c r="D5" i="61" s="1"/>
  <c r="E19" i="33"/>
  <c r="I19"/>
  <c r="M19"/>
  <c r="Q19"/>
  <c r="U19"/>
  <c r="Y19"/>
  <c r="AC19"/>
  <c r="B19"/>
  <c r="F19"/>
  <c r="J19"/>
  <c r="N19"/>
  <c r="R19"/>
  <c r="V19"/>
  <c r="Z19"/>
  <c r="AG5" i="32"/>
  <c r="AG5" i="30"/>
  <c r="AG14" i="32"/>
  <c r="AG15"/>
  <c r="AH14"/>
  <c r="AH15"/>
  <c r="AH13"/>
  <c r="AG13"/>
  <c r="AH6"/>
  <c r="AH7"/>
  <c r="AH8"/>
  <c r="AH4"/>
  <c r="AG6"/>
  <c r="AG7"/>
  <c r="AG8"/>
  <c r="AG4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17" i="30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H15"/>
  <c r="AG15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4"/>
  <c r="AG4"/>
  <c r="C16" i="29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H14"/>
  <c r="AH13"/>
  <c r="AH12"/>
  <c r="AH7"/>
  <c r="AH6"/>
  <c r="AH5"/>
  <c r="AH4"/>
  <c r="AG7"/>
  <c r="B16"/>
  <c r="AG14"/>
  <c r="AG13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6"/>
  <c r="AG5"/>
  <c r="AG4"/>
  <c r="V16" i="28"/>
  <c r="W16"/>
  <c r="X16"/>
  <c r="Y16"/>
  <c r="Z16"/>
  <c r="AA16"/>
  <c r="AB16"/>
  <c r="AC16"/>
  <c r="AG7" i="27"/>
  <c r="AH14" i="28"/>
  <c r="AH13"/>
  <c r="AH12"/>
  <c r="AH7"/>
  <c r="AH6"/>
  <c r="AH5"/>
  <c r="AH4"/>
  <c r="AF16"/>
  <c r="AE16"/>
  <c r="AD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G13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7"/>
  <c r="AG6"/>
  <c r="AG5"/>
  <c r="AG4"/>
  <c r="AG14" i="27"/>
  <c r="AG13"/>
  <c r="AG12"/>
  <c r="AG6"/>
  <c r="AG5"/>
  <c r="AG4"/>
  <c r="M16"/>
  <c r="N16"/>
  <c r="AH13"/>
  <c r="AH14"/>
  <c r="AH12"/>
  <c r="AH5"/>
  <c r="AH6"/>
  <c r="AH7"/>
  <c r="AH4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L16"/>
  <c r="K16"/>
  <c r="J16"/>
  <c r="I16"/>
  <c r="H16"/>
  <c r="G16"/>
  <c r="F16"/>
  <c r="E16"/>
  <c r="D16"/>
  <c r="C16"/>
  <c r="B16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S16" i="26"/>
  <c r="T16"/>
  <c r="AH13"/>
  <c r="AH14"/>
  <c r="AH12"/>
  <c r="AG13"/>
  <c r="AG14"/>
  <c r="AG12"/>
  <c r="AH5"/>
  <c r="AH6"/>
  <c r="AH7"/>
  <c r="AH4"/>
  <c r="AG5"/>
  <c r="AG6"/>
  <c r="AG7"/>
  <c r="AG4"/>
  <c r="AF16"/>
  <c r="AE16"/>
  <c r="AD16"/>
  <c r="AC16"/>
  <c r="AB16"/>
  <c r="AA16"/>
  <c r="Z16"/>
  <c r="Y16"/>
  <c r="X16"/>
  <c r="W16"/>
  <c r="V16"/>
  <c r="U16"/>
  <c r="R16"/>
  <c r="Q16"/>
  <c r="P16"/>
  <c r="O16"/>
  <c r="N16"/>
  <c r="M16"/>
  <c r="L16"/>
  <c r="K16"/>
  <c r="J16"/>
  <c r="I16"/>
  <c r="H16"/>
  <c r="G16"/>
  <c r="F16"/>
  <c r="E16"/>
  <c r="D16"/>
  <c r="C16"/>
  <c r="B16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H13" i="25"/>
  <c r="AH14"/>
  <c r="AH12"/>
  <c r="AH5"/>
  <c r="AH6"/>
  <c r="AH7"/>
  <c r="AH4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G13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7"/>
  <c r="AG6"/>
  <c r="AG5"/>
  <c r="AG4"/>
  <c r="B33" i="17"/>
  <c r="AH13" i="24"/>
  <c r="AH14"/>
  <c r="AH12"/>
  <c r="AH5"/>
  <c r="AH6"/>
  <c r="AH7"/>
  <c r="AH4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G13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7"/>
  <c r="AG6"/>
  <c r="AG5"/>
  <c r="AG4"/>
  <c r="AH13" i="23"/>
  <c r="AH14"/>
  <c r="AH12"/>
  <c r="AH5"/>
  <c r="AH6"/>
  <c r="AH7"/>
  <c r="AH4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G13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7"/>
  <c r="AG6"/>
  <c r="AG5"/>
  <c r="AG4"/>
  <c r="AH13" i="22"/>
  <c r="AH14"/>
  <c r="AH12"/>
  <c r="AH5"/>
  <c r="AH6"/>
  <c r="AH7"/>
  <c r="AH4"/>
  <c r="AG14"/>
  <c r="AH14" i="19"/>
  <c r="AG13" i="22"/>
  <c r="B18" i="61" l="1"/>
  <c r="F18" s="1"/>
  <c r="E3"/>
  <c r="H3" s="1"/>
  <c r="B19"/>
  <c r="F19" s="1"/>
  <c r="E4"/>
  <c r="H4" s="1"/>
  <c r="G20"/>
  <c r="H20"/>
  <c r="D20"/>
  <c r="E20"/>
  <c r="F19" i="30"/>
  <c r="J19"/>
  <c r="E18" i="29"/>
  <c r="I18"/>
  <c r="M18"/>
  <c r="Q18"/>
  <c r="U18"/>
  <c r="Y18"/>
  <c r="AC18"/>
  <c r="AF18" i="24"/>
  <c r="M19" i="30"/>
  <c r="Q19"/>
  <c r="I18" i="23"/>
  <c r="Y18"/>
  <c r="E18" i="24"/>
  <c r="Q18"/>
  <c r="AC18"/>
  <c r="D18" i="25"/>
  <c r="L18"/>
  <c r="AB18"/>
  <c r="AA18" i="28"/>
  <c r="E18" i="23"/>
  <c r="Q18"/>
  <c r="U18"/>
  <c r="AC18"/>
  <c r="I18" i="24"/>
  <c r="M18"/>
  <c r="U18"/>
  <c r="H18" i="25"/>
  <c r="P18"/>
  <c r="D18" i="29"/>
  <c r="H18"/>
  <c r="L18"/>
  <c r="P18"/>
  <c r="T18"/>
  <c r="AG20" i="45"/>
  <c r="G5" i="17" s="1"/>
  <c r="I5" s="1"/>
  <c r="AB18" i="28"/>
  <c r="AE18"/>
  <c r="H19" i="30"/>
  <c r="AH20" i="45"/>
  <c r="E40" i="18" s="1"/>
  <c r="C21" i="44"/>
  <c r="C33" s="1"/>
  <c r="G21" i="17"/>
  <c r="I21" s="1"/>
  <c r="AH20" i="43"/>
  <c r="E39" i="18" s="1"/>
  <c r="AG20" i="43"/>
  <c r="E30" i="31"/>
  <c r="AG19" i="42"/>
  <c r="C14" i="31" s="1"/>
  <c r="B15" i="44" s="1"/>
  <c r="D15" s="1"/>
  <c r="AH19" i="42"/>
  <c r="E38" i="18" s="1"/>
  <c r="E29" i="31"/>
  <c r="C13"/>
  <c r="B14" i="44" s="1"/>
  <c r="D14" s="1"/>
  <c r="AH19" i="41"/>
  <c r="E37" i="18" s="1"/>
  <c r="E28" i="31"/>
  <c r="AG19" i="40"/>
  <c r="C12" i="31" s="1"/>
  <c r="B13" i="44" s="1"/>
  <c r="D13" s="1"/>
  <c r="AH19" i="40"/>
  <c r="E36" i="18" s="1"/>
  <c r="E27" i="31"/>
  <c r="AH19" i="39"/>
  <c r="E35" i="18" s="1"/>
  <c r="E26" i="31"/>
  <c r="AH19" i="38"/>
  <c r="E34" i="18" s="1"/>
  <c r="AG19" i="38"/>
  <c r="C10" i="31" s="1"/>
  <c r="E25"/>
  <c r="AG19" i="37"/>
  <c r="C9" i="31" s="1"/>
  <c r="B10" i="44" s="1"/>
  <c r="D10" s="1"/>
  <c r="AH19" i="37"/>
  <c r="E33" i="18" s="1"/>
  <c r="E24" i="31"/>
  <c r="AH19" i="36"/>
  <c r="E32" i="18" s="1"/>
  <c r="AG19" i="36"/>
  <c r="C8" i="31" s="1"/>
  <c r="B9" i="44" s="1"/>
  <c r="D9" s="1"/>
  <c r="E23" i="31"/>
  <c r="AH19" i="35"/>
  <c r="E31" i="18" s="1"/>
  <c r="AG19" i="35"/>
  <c r="C7" i="31" s="1"/>
  <c r="B8" i="44" s="1"/>
  <c r="C18" i="27"/>
  <c r="G18"/>
  <c r="M18"/>
  <c r="F18" i="28"/>
  <c r="J18"/>
  <c r="N18"/>
  <c r="AD18"/>
  <c r="E19" i="30"/>
  <c r="I19"/>
  <c r="N19" i="32"/>
  <c r="R19"/>
  <c r="V19"/>
  <c r="AD19"/>
  <c r="H19"/>
  <c r="L19"/>
  <c r="P19"/>
  <c r="T19"/>
  <c r="X19"/>
  <c r="AB19"/>
  <c r="E19"/>
  <c r="I19"/>
  <c r="M19"/>
  <c r="Q19"/>
  <c r="U19"/>
  <c r="Y19"/>
  <c r="AC19"/>
  <c r="AH19" i="34"/>
  <c r="E30" i="18" s="1"/>
  <c r="AG19" i="34"/>
  <c r="C6" i="31" s="1"/>
  <c r="B7" i="44" s="1"/>
  <c r="D7" s="1"/>
  <c r="AG19" i="33"/>
  <c r="C5" i="31" s="1"/>
  <c r="B6" i="44" s="1"/>
  <c r="D6" s="1"/>
  <c r="E22" i="31"/>
  <c r="AH19" i="33"/>
  <c r="E29" i="18" s="1"/>
  <c r="Z19" i="32"/>
  <c r="N19" i="30"/>
  <c r="C19"/>
  <c r="G19"/>
  <c r="K19"/>
  <c r="O19"/>
  <c r="D19"/>
  <c r="L19"/>
  <c r="P19"/>
  <c r="J19" i="32"/>
  <c r="F19"/>
  <c r="D19"/>
  <c r="AG10"/>
  <c r="C20" i="31" s="1"/>
  <c r="AG17" i="32"/>
  <c r="AH17"/>
  <c r="D28" i="18" s="1"/>
  <c r="AE19" i="32"/>
  <c r="AF19"/>
  <c r="AH10"/>
  <c r="C28" i="18" s="1"/>
  <c r="D4" i="61" s="1"/>
  <c r="C19" i="32"/>
  <c r="G19"/>
  <c r="K19"/>
  <c r="O19"/>
  <c r="S19"/>
  <c r="W19"/>
  <c r="AA19"/>
  <c r="B19"/>
  <c r="AD19" i="30"/>
  <c r="AC19"/>
  <c r="Y19"/>
  <c r="U19"/>
  <c r="AF18" i="29"/>
  <c r="AG10" i="30"/>
  <c r="AH17"/>
  <c r="D27" i="18" s="1"/>
  <c r="AG17" i="30"/>
  <c r="B19"/>
  <c r="R19"/>
  <c r="V19"/>
  <c r="Z19"/>
  <c r="S19"/>
  <c r="W19"/>
  <c r="AA19"/>
  <c r="AE19"/>
  <c r="T19"/>
  <c r="X19"/>
  <c r="AB19"/>
  <c r="AF19"/>
  <c r="AH10"/>
  <c r="C27" i="18" s="1"/>
  <c r="D3" i="61" s="1"/>
  <c r="AE18" i="29"/>
  <c r="AA18"/>
  <c r="W18"/>
  <c r="S18"/>
  <c r="O18"/>
  <c r="K18"/>
  <c r="C18"/>
  <c r="G18"/>
  <c r="AH16"/>
  <c r="D26" i="18" s="1"/>
  <c r="AH9" i="29"/>
  <c r="C26" i="18" s="1"/>
  <c r="C14" i="61" s="1"/>
  <c r="AG16" i="29"/>
  <c r="AG9"/>
  <c r="B18"/>
  <c r="F18"/>
  <c r="J18"/>
  <c r="N18"/>
  <c r="R18"/>
  <c r="V18"/>
  <c r="Z18"/>
  <c r="AD18"/>
  <c r="X18"/>
  <c r="AB18"/>
  <c r="V18" i="28"/>
  <c r="Z18"/>
  <c r="R18"/>
  <c r="S18"/>
  <c r="W18"/>
  <c r="O18"/>
  <c r="G18"/>
  <c r="K18"/>
  <c r="B18"/>
  <c r="AH16"/>
  <c r="D25" i="18" s="1"/>
  <c r="C18" i="28"/>
  <c r="AH9"/>
  <c r="C25" i="18" s="1"/>
  <c r="C13" i="61" s="1"/>
  <c r="AA18" i="27"/>
  <c r="AF18"/>
  <c r="AE18"/>
  <c r="AG16" i="28"/>
  <c r="D18"/>
  <c r="H18"/>
  <c r="L18"/>
  <c r="P18"/>
  <c r="T18"/>
  <c r="X18"/>
  <c r="AF18"/>
  <c r="AG9"/>
  <c r="E18"/>
  <c r="I18"/>
  <c r="M18"/>
  <c r="Q18"/>
  <c r="U18"/>
  <c r="Y18"/>
  <c r="AC18"/>
  <c r="W18" i="27"/>
  <c r="S18"/>
  <c r="O18"/>
  <c r="K18"/>
  <c r="AH16"/>
  <c r="D24" i="18" s="1"/>
  <c r="AH9" i="27"/>
  <c r="C24" i="18" s="1"/>
  <c r="C12" i="61" s="1"/>
  <c r="AG16" i="27"/>
  <c r="D18"/>
  <c r="H18"/>
  <c r="L18"/>
  <c r="P18"/>
  <c r="T18"/>
  <c r="X18"/>
  <c r="AB18"/>
  <c r="AG9"/>
  <c r="E18"/>
  <c r="I18"/>
  <c r="Q18"/>
  <c r="U18"/>
  <c r="Y18"/>
  <c r="AC18"/>
  <c r="B18"/>
  <c r="F18"/>
  <c r="J18"/>
  <c r="N18"/>
  <c r="R18"/>
  <c r="V18"/>
  <c r="Z18"/>
  <c r="AD18"/>
  <c r="AE18" i="26"/>
  <c r="AA18"/>
  <c r="W18"/>
  <c r="S18"/>
  <c r="O18"/>
  <c r="K18"/>
  <c r="G18"/>
  <c r="C18"/>
  <c r="AH16"/>
  <c r="D23" i="18" s="1"/>
  <c r="AH9" i="26"/>
  <c r="C23" i="18" s="1"/>
  <c r="C11" i="61" s="1"/>
  <c r="AG16" i="26"/>
  <c r="AG9"/>
  <c r="B27" i="31" s="1"/>
  <c r="D27" s="1"/>
  <c r="E18" i="26"/>
  <c r="I18"/>
  <c r="M18"/>
  <c r="Q18"/>
  <c r="U18"/>
  <c r="Y18"/>
  <c r="AC18"/>
  <c r="B18"/>
  <c r="F18"/>
  <c r="J18"/>
  <c r="N18"/>
  <c r="R18"/>
  <c r="V18"/>
  <c r="Z18"/>
  <c r="AD18"/>
  <c r="D18"/>
  <c r="H18"/>
  <c r="L18"/>
  <c r="P18"/>
  <c r="T18"/>
  <c r="X18"/>
  <c r="AB18"/>
  <c r="AF18"/>
  <c r="AF18" i="25"/>
  <c r="AE18"/>
  <c r="AH9"/>
  <c r="C22" i="18" s="1"/>
  <c r="C10" i="61" s="1"/>
  <c r="AH16" i="25"/>
  <c r="D22" i="18" s="1"/>
  <c r="AA18" i="25"/>
  <c r="X18"/>
  <c r="T18"/>
  <c r="W18"/>
  <c r="S18"/>
  <c r="O18"/>
  <c r="K18"/>
  <c r="G18"/>
  <c r="C18"/>
  <c r="AG16"/>
  <c r="E18"/>
  <c r="I18"/>
  <c r="M18"/>
  <c r="Q18"/>
  <c r="U18"/>
  <c r="Y18"/>
  <c r="AC18"/>
  <c r="B18"/>
  <c r="F18"/>
  <c r="J18"/>
  <c r="N18"/>
  <c r="R18"/>
  <c r="V18"/>
  <c r="Z18"/>
  <c r="AD18"/>
  <c r="AG9"/>
  <c r="Y18" i="24"/>
  <c r="AG16"/>
  <c r="AH16"/>
  <c r="D21" i="18" s="1"/>
  <c r="AH9" i="24"/>
  <c r="C21" i="18" s="1"/>
  <c r="C9" i="61" s="1"/>
  <c r="AG9" i="24"/>
  <c r="B25" i="31" s="1"/>
  <c r="D25" s="1"/>
  <c r="B18" i="24"/>
  <c r="F18"/>
  <c r="J18"/>
  <c r="N18"/>
  <c r="R18"/>
  <c r="V18"/>
  <c r="Z18"/>
  <c r="AD18"/>
  <c r="C18"/>
  <c r="G18"/>
  <c r="K18"/>
  <c r="O18"/>
  <c r="S18"/>
  <c r="W18"/>
  <c r="AA18"/>
  <c r="AE18"/>
  <c r="D18"/>
  <c r="H18"/>
  <c r="L18"/>
  <c r="P18"/>
  <c r="T18"/>
  <c r="X18"/>
  <c r="AB18"/>
  <c r="M18" i="23"/>
  <c r="AH16"/>
  <c r="D20" i="18" s="1"/>
  <c r="AH9" i="23"/>
  <c r="C20" i="18" s="1"/>
  <c r="C8" i="61" s="1"/>
  <c r="AG9" i="23"/>
  <c r="AG16"/>
  <c r="B18"/>
  <c r="F18"/>
  <c r="J18"/>
  <c r="N18"/>
  <c r="R18"/>
  <c r="V18"/>
  <c r="Z18"/>
  <c r="AD18"/>
  <c r="C18"/>
  <c r="G18"/>
  <c r="K18"/>
  <c r="O18"/>
  <c r="S18"/>
  <c r="W18"/>
  <c r="AA18"/>
  <c r="AE18"/>
  <c r="D18"/>
  <c r="H18"/>
  <c r="L18"/>
  <c r="P18"/>
  <c r="T18"/>
  <c r="X18"/>
  <c r="AB18"/>
  <c r="AF18"/>
  <c r="AH13" i="20"/>
  <c r="AH14"/>
  <c r="AH13" i="19"/>
  <c r="AG13" i="21"/>
  <c r="AG14"/>
  <c r="J20" i="61" l="1"/>
  <c r="I20"/>
  <c r="G19"/>
  <c r="H19"/>
  <c r="E19"/>
  <c r="D19"/>
  <c r="E18"/>
  <c r="H18"/>
  <c r="G18"/>
  <c r="D18"/>
  <c r="E21" i="31"/>
  <c r="B22" i="44"/>
  <c r="D22" s="1"/>
  <c r="D8"/>
  <c r="E11" i="31"/>
  <c r="B11" i="44"/>
  <c r="D11" s="1"/>
  <c r="E22"/>
  <c r="C4"/>
  <c r="G4" i="17"/>
  <c r="I4" s="1"/>
  <c r="G33"/>
  <c r="E14" i="31"/>
  <c r="E13"/>
  <c r="E12"/>
  <c r="E10"/>
  <c r="E9"/>
  <c r="E8"/>
  <c r="E30" i="17"/>
  <c r="B28" i="31"/>
  <c r="D28" s="1"/>
  <c r="E32" i="17"/>
  <c r="B30" i="31"/>
  <c r="D30" s="1"/>
  <c r="E26" i="17"/>
  <c r="B24" i="31"/>
  <c r="D24" s="1"/>
  <c r="E28" i="17"/>
  <c r="B26" i="31"/>
  <c r="D26" s="1"/>
  <c r="E31" i="17"/>
  <c r="B29" i="31"/>
  <c r="D29" s="1"/>
  <c r="E7"/>
  <c r="E6"/>
  <c r="AG19" i="32"/>
  <c r="C4" i="31" s="1"/>
  <c r="AH19" i="32"/>
  <c r="E28" i="18" s="1"/>
  <c r="AG19" i="30"/>
  <c r="C3" i="31" s="1"/>
  <c r="B4" i="44" s="1"/>
  <c r="C19" i="31"/>
  <c r="AH19" i="30"/>
  <c r="E27" i="18" s="1"/>
  <c r="AG18" i="29"/>
  <c r="AH18"/>
  <c r="E26" i="18" s="1"/>
  <c r="AG18" i="28"/>
  <c r="AH18"/>
  <c r="E25" i="18" s="1"/>
  <c r="AG18" i="27"/>
  <c r="AH18"/>
  <c r="E24" i="18" s="1"/>
  <c r="AH18" i="26"/>
  <c r="E23" i="18" s="1"/>
  <c r="AG18" i="26"/>
  <c r="E29" i="17"/>
  <c r="AH18" i="25"/>
  <c r="E22" i="18" s="1"/>
  <c r="AG18" i="25"/>
  <c r="AH18" i="24"/>
  <c r="E21" i="18" s="1"/>
  <c r="AG18" i="24"/>
  <c r="E27" i="17"/>
  <c r="AH18" i="23"/>
  <c r="E20" i="18" s="1"/>
  <c r="AG18" i="23"/>
  <c r="AF13" i="21"/>
  <c r="AF14"/>
  <c r="AG13" i="19"/>
  <c r="AG14"/>
  <c r="I18" i="61" l="1"/>
  <c r="J18"/>
  <c r="I19"/>
  <c r="J19"/>
  <c r="E5" i="31"/>
  <c r="B5" i="44"/>
  <c r="C31" i="31"/>
  <c r="B21" i="44"/>
  <c r="D4"/>
  <c r="C16"/>
  <c r="E5"/>
  <c r="G16" i="17"/>
  <c r="C15" i="31"/>
  <c r="B10"/>
  <c r="D10" s="1"/>
  <c r="B13"/>
  <c r="D13" s="1"/>
  <c r="B9"/>
  <c r="D9" s="1"/>
  <c r="B12"/>
  <c r="D12" s="1"/>
  <c r="B14"/>
  <c r="D14" s="1"/>
  <c r="B8"/>
  <c r="D8" s="1"/>
  <c r="B11"/>
  <c r="D11" s="1"/>
  <c r="E4"/>
  <c r="E20"/>
  <c r="C16" i="20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3"/>
  <c r="AG14"/>
  <c r="AB16" i="19"/>
  <c r="B33" i="44" l="1"/>
  <c r="D21"/>
  <c r="D5"/>
  <c r="B16"/>
  <c r="C16" i="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B16"/>
  <c r="AH13"/>
  <c r="AH14"/>
  <c r="AG13"/>
  <c r="AG14"/>
  <c r="AF16" i="22"/>
  <c r="AF9"/>
  <c r="AG12"/>
  <c r="AG7"/>
  <c r="AG6"/>
  <c r="AG5"/>
  <c r="AG4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6" s="1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Y16" i="21"/>
  <c r="Z16"/>
  <c r="AA16"/>
  <c r="V16"/>
  <c r="R16"/>
  <c r="AG12"/>
  <c r="AG5"/>
  <c r="AG6"/>
  <c r="AG7"/>
  <c r="AG4"/>
  <c r="AE16"/>
  <c r="AD16"/>
  <c r="AC16"/>
  <c r="AB16"/>
  <c r="X16"/>
  <c r="W16"/>
  <c r="U16"/>
  <c r="T16"/>
  <c r="S16"/>
  <c r="Q16"/>
  <c r="P16"/>
  <c r="O16"/>
  <c r="N16"/>
  <c r="M16"/>
  <c r="L16"/>
  <c r="K16"/>
  <c r="J16"/>
  <c r="I16"/>
  <c r="H16"/>
  <c r="G16"/>
  <c r="F16"/>
  <c r="E16"/>
  <c r="D16"/>
  <c r="C16"/>
  <c r="B16"/>
  <c r="AF12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F6"/>
  <c r="AF5"/>
  <c r="AF4"/>
  <c r="AF18" i="22" l="1"/>
  <c r="AH9"/>
  <c r="C19" i="18" s="1"/>
  <c r="C7" i="61" s="1"/>
  <c r="T18" i="22"/>
  <c r="X18"/>
  <c r="AB18"/>
  <c r="K18"/>
  <c r="P18"/>
  <c r="L18"/>
  <c r="H18"/>
  <c r="D18"/>
  <c r="AG16"/>
  <c r="AG9"/>
  <c r="B23" i="31" s="1"/>
  <c r="D23" s="1"/>
  <c r="D19" i="18"/>
  <c r="E18" i="22"/>
  <c r="I18"/>
  <c r="M18"/>
  <c r="Q18"/>
  <c r="U18"/>
  <c r="Y18"/>
  <c r="AC18"/>
  <c r="F18"/>
  <c r="J18"/>
  <c r="N18"/>
  <c r="R18"/>
  <c r="V18"/>
  <c r="Z18"/>
  <c r="AD18"/>
  <c r="C18"/>
  <c r="G18"/>
  <c r="O18"/>
  <c r="S18"/>
  <c r="W18"/>
  <c r="AA18"/>
  <c r="AE18"/>
  <c r="B18"/>
  <c r="AG16" i="21"/>
  <c r="D18" i="18" s="1"/>
  <c r="AF16" i="21"/>
  <c r="AG9"/>
  <c r="C18" i="18" s="1"/>
  <c r="C6" i="61" s="1"/>
  <c r="AF9" i="21"/>
  <c r="B22" i="31" s="1"/>
  <c r="D22" s="1"/>
  <c r="E18" i="21"/>
  <c r="I18"/>
  <c r="M18"/>
  <c r="Q18"/>
  <c r="U18"/>
  <c r="Y18"/>
  <c r="AC18"/>
  <c r="B18"/>
  <c r="F18"/>
  <c r="J18"/>
  <c r="N18"/>
  <c r="R18"/>
  <c r="V18"/>
  <c r="Z18"/>
  <c r="AD18"/>
  <c r="C18"/>
  <c r="G18"/>
  <c r="K18"/>
  <c r="O18"/>
  <c r="S18"/>
  <c r="W18"/>
  <c r="AA18"/>
  <c r="AE18"/>
  <c r="D18"/>
  <c r="H18"/>
  <c r="L18"/>
  <c r="P18"/>
  <c r="T18"/>
  <c r="X18"/>
  <c r="AB18"/>
  <c r="C33" i="17"/>
  <c r="C16"/>
  <c r="B16" i="20"/>
  <c r="AH12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H7"/>
  <c r="AG7"/>
  <c r="AH6"/>
  <c r="AG6"/>
  <c r="AH5"/>
  <c r="AG5"/>
  <c r="AH4"/>
  <c r="AG4"/>
  <c r="AH18" i="22" l="1"/>
  <c r="AD18" i="20"/>
  <c r="E18"/>
  <c r="M18"/>
  <c r="Q18"/>
  <c r="U18"/>
  <c r="Y18"/>
  <c r="AC18"/>
  <c r="AG18" i="22"/>
  <c r="E25" i="17"/>
  <c r="E19" i="18"/>
  <c r="AF18" i="21"/>
  <c r="E24" i="17"/>
  <c r="AE18" i="20"/>
  <c r="AG18" i="21"/>
  <c r="E18" i="18" s="1"/>
  <c r="AF18" i="20"/>
  <c r="I18"/>
  <c r="AG16"/>
  <c r="B18"/>
  <c r="F18"/>
  <c r="J18"/>
  <c r="N18"/>
  <c r="R18"/>
  <c r="V18"/>
  <c r="Z18"/>
  <c r="AH9"/>
  <c r="C17" i="18" s="1"/>
  <c r="C5" i="61" s="1"/>
  <c r="C18" i="20"/>
  <c r="G18"/>
  <c r="K18"/>
  <c r="O18"/>
  <c r="S18"/>
  <c r="W18"/>
  <c r="AA18"/>
  <c r="AG9"/>
  <c r="D18"/>
  <c r="H18"/>
  <c r="L18"/>
  <c r="P18"/>
  <c r="T18"/>
  <c r="X18"/>
  <c r="AB18"/>
  <c r="AH16"/>
  <c r="D17" i="18" s="1"/>
  <c r="AG4" i="16"/>
  <c r="AF16" i="19"/>
  <c r="AE16"/>
  <c r="AD16"/>
  <c r="AC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2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H7"/>
  <c r="AG7"/>
  <c r="AH6"/>
  <c r="AG6"/>
  <c r="AH5"/>
  <c r="AG5"/>
  <c r="AH4"/>
  <c r="AG4"/>
  <c r="D33" i="17"/>
  <c r="AH12" i="16"/>
  <c r="AG12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H7"/>
  <c r="AG7"/>
  <c r="AH6"/>
  <c r="AG6"/>
  <c r="AH5"/>
  <c r="AG5"/>
  <c r="AH4"/>
  <c r="B6" i="31" l="1"/>
  <c r="D6" s="1"/>
  <c r="E23" i="17"/>
  <c r="B21" i="31"/>
  <c r="D21" s="1"/>
  <c r="B7"/>
  <c r="D7" s="1"/>
  <c r="AH9" i="19"/>
  <c r="H18" i="16"/>
  <c r="AG18" i="20"/>
  <c r="AH18"/>
  <c r="E17" i="18" s="1"/>
  <c r="AB18" i="19"/>
  <c r="AF18"/>
  <c r="X18"/>
  <c r="T18"/>
  <c r="P18"/>
  <c r="L18"/>
  <c r="H18"/>
  <c r="D18"/>
  <c r="AG16"/>
  <c r="AG9"/>
  <c r="C16" i="18"/>
  <c r="C4" i="61" s="1"/>
  <c r="E18" i="19"/>
  <c r="I18"/>
  <c r="M18"/>
  <c r="Q18"/>
  <c r="U18"/>
  <c r="Y18"/>
  <c r="AC18"/>
  <c r="B18"/>
  <c r="F18"/>
  <c r="J18"/>
  <c r="N18"/>
  <c r="R18"/>
  <c r="V18"/>
  <c r="Z18"/>
  <c r="AD18"/>
  <c r="C18"/>
  <c r="G18"/>
  <c r="K18"/>
  <c r="O18"/>
  <c r="S18"/>
  <c r="W18"/>
  <c r="AA18"/>
  <c r="AE18"/>
  <c r="AH16"/>
  <c r="D16" i="18" s="1"/>
  <c r="D16" i="17"/>
  <c r="AG16" i="16"/>
  <c r="AG9"/>
  <c r="U18"/>
  <c r="E18"/>
  <c r="I18"/>
  <c r="M18"/>
  <c r="Q18"/>
  <c r="Y18"/>
  <c r="AC18"/>
  <c r="D18"/>
  <c r="L18"/>
  <c r="P18"/>
  <c r="T18"/>
  <c r="X18"/>
  <c r="AB18"/>
  <c r="AF18"/>
  <c r="AH9"/>
  <c r="B18"/>
  <c r="F18"/>
  <c r="J18"/>
  <c r="N18"/>
  <c r="R18"/>
  <c r="V18"/>
  <c r="Z18"/>
  <c r="AD18"/>
  <c r="C18"/>
  <c r="G18"/>
  <c r="K18"/>
  <c r="O18"/>
  <c r="S18"/>
  <c r="W18"/>
  <c r="AA18"/>
  <c r="AE18"/>
  <c r="AH16"/>
  <c r="AF16" i="15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4"/>
  <c r="E22" i="17" l="1"/>
  <c r="B20" i="31"/>
  <c r="D20" s="1"/>
  <c r="B5"/>
  <c r="D5" s="1"/>
  <c r="D18" i="15"/>
  <c r="T18"/>
  <c r="X18"/>
  <c r="AB18"/>
  <c r="E21" i="17"/>
  <c r="B19" i="31"/>
  <c r="AH18" i="19"/>
  <c r="E16" i="18" s="1"/>
  <c r="E18" i="15"/>
  <c r="I18"/>
  <c r="M18"/>
  <c r="Q18"/>
  <c r="U18"/>
  <c r="Y18"/>
  <c r="AC18"/>
  <c r="J18"/>
  <c r="AD18"/>
  <c r="AG18" i="19"/>
  <c r="B4" i="31" s="1"/>
  <c r="D4" s="1"/>
  <c r="D3" i="10"/>
  <c r="D15" s="1"/>
  <c r="D15" i="18"/>
  <c r="C3" i="10"/>
  <c r="C15" s="1"/>
  <c r="C15" i="18"/>
  <c r="C3" i="61" s="1"/>
  <c r="AG18" i="16"/>
  <c r="AH18"/>
  <c r="AF18" i="15"/>
  <c r="Z18"/>
  <c r="V18"/>
  <c r="L18"/>
  <c r="P18"/>
  <c r="R18"/>
  <c r="N18"/>
  <c r="H18"/>
  <c r="F18"/>
  <c r="AG16"/>
  <c r="AH10"/>
  <c r="AH16"/>
  <c r="AG10"/>
  <c r="B18"/>
  <c r="C18"/>
  <c r="G18"/>
  <c r="K18"/>
  <c r="O18"/>
  <c r="S18"/>
  <c r="W18"/>
  <c r="AA18"/>
  <c r="AE18"/>
  <c r="AF16" i="14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H6"/>
  <c r="AH4"/>
  <c r="E33" i="17" l="1"/>
  <c r="B31" i="31"/>
  <c r="B3"/>
  <c r="B15" s="1"/>
  <c r="D19"/>
  <c r="C18" i="14"/>
  <c r="G18"/>
  <c r="S18"/>
  <c r="W18"/>
  <c r="D30" i="10"/>
  <c r="D14" i="18"/>
  <c r="C30" i="10"/>
  <c r="C14" i="18"/>
  <c r="B14" i="61" s="1"/>
  <c r="E3" i="10"/>
  <c r="E15" s="1"/>
  <c r="E15" i="18"/>
  <c r="AG18" i="15"/>
  <c r="C14" i="4" s="1"/>
  <c r="C30"/>
  <c r="AH18" i="15"/>
  <c r="AE18" i="14"/>
  <c r="AA18"/>
  <c r="O18"/>
  <c r="K18"/>
  <c r="AG10"/>
  <c r="C29" i="4" s="1"/>
  <c r="AG16" i="14"/>
  <c r="E18"/>
  <c r="I18"/>
  <c r="M18"/>
  <c r="Q18"/>
  <c r="U18"/>
  <c r="Y18"/>
  <c r="AC18"/>
  <c r="AH10"/>
  <c r="B18"/>
  <c r="J18"/>
  <c r="R18"/>
  <c r="Z18"/>
  <c r="AD18"/>
  <c r="F18"/>
  <c r="N18"/>
  <c r="V18"/>
  <c r="D18"/>
  <c r="H18"/>
  <c r="L18"/>
  <c r="P18"/>
  <c r="T18"/>
  <c r="X18"/>
  <c r="AB18"/>
  <c r="AF18"/>
  <c r="AH16"/>
  <c r="AF16" i="13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4"/>
  <c r="D3" i="31" l="1"/>
  <c r="AF18" i="13"/>
  <c r="E30" i="10"/>
  <c r="E14" i="18"/>
  <c r="D29" i="10"/>
  <c r="D13" i="18"/>
  <c r="C29" i="10"/>
  <c r="C13" i="18"/>
  <c r="B13" i="61" s="1"/>
  <c r="C18" i="13"/>
  <c r="S18"/>
  <c r="E16" i="17"/>
  <c r="E30" i="4"/>
  <c r="D30"/>
  <c r="D14"/>
  <c r="D29"/>
  <c r="AG18" i="14"/>
  <c r="C13" i="4" s="1"/>
  <c r="E14" s="1"/>
  <c r="AH18" i="14"/>
  <c r="AE18" i="13"/>
  <c r="AA18"/>
  <c r="W18"/>
  <c r="O18"/>
  <c r="K18"/>
  <c r="G18"/>
  <c r="AG16"/>
  <c r="AG10"/>
  <c r="C28" i="4" s="1"/>
  <c r="E29" s="1"/>
  <c r="E18" i="13"/>
  <c r="U18"/>
  <c r="Y18"/>
  <c r="AH10"/>
  <c r="B18"/>
  <c r="F18"/>
  <c r="J18"/>
  <c r="N18"/>
  <c r="R18"/>
  <c r="V18"/>
  <c r="Z18"/>
  <c r="AD18"/>
  <c r="I18"/>
  <c r="Q18"/>
  <c r="AC18"/>
  <c r="M18"/>
  <c r="D18"/>
  <c r="H18"/>
  <c r="L18"/>
  <c r="P18"/>
  <c r="T18"/>
  <c r="X18"/>
  <c r="AB18"/>
  <c r="AH16"/>
  <c r="AF16" i="12"/>
  <c r="AF18" s="1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H6"/>
  <c r="AG6"/>
  <c r="AH4"/>
  <c r="D28" i="10" l="1"/>
  <c r="D12" i="18"/>
  <c r="C28" i="10"/>
  <c r="C12" i="18"/>
  <c r="B12" i="61" s="1"/>
  <c r="E29" i="10"/>
  <c r="E13" i="18"/>
  <c r="D18" i="12"/>
  <c r="H18"/>
  <c r="L18"/>
  <c r="X18"/>
  <c r="AB18"/>
  <c r="D13" i="4"/>
  <c r="D28"/>
  <c r="AG18" i="13"/>
  <c r="C12" i="4" s="1"/>
  <c r="E13" s="1"/>
  <c r="AH18" i="13"/>
  <c r="P18" i="12"/>
  <c r="T18"/>
  <c r="AG16"/>
  <c r="AG10"/>
  <c r="C27" i="4" s="1"/>
  <c r="E28" s="1"/>
  <c r="M18" i="12"/>
  <c r="E18"/>
  <c r="I18"/>
  <c r="Q18"/>
  <c r="U18"/>
  <c r="Y18"/>
  <c r="AC18"/>
  <c r="B18"/>
  <c r="F18"/>
  <c r="J18"/>
  <c r="N18"/>
  <c r="R18"/>
  <c r="V18"/>
  <c r="Z18"/>
  <c r="AD18"/>
  <c r="AH10"/>
  <c r="C18"/>
  <c r="G18"/>
  <c r="K18"/>
  <c r="O18"/>
  <c r="S18"/>
  <c r="W18"/>
  <c r="AA18"/>
  <c r="AE18"/>
  <c r="AH16"/>
  <c r="AH14" i="11"/>
  <c r="AH13"/>
  <c r="AH6"/>
  <c r="AH7"/>
  <c r="AH8"/>
  <c r="AH4"/>
  <c r="AF16"/>
  <c r="D27" i="10" l="1"/>
  <c r="D11" i="18"/>
  <c r="C27" i="10"/>
  <c r="C11" i="18"/>
  <c r="B11" i="61" s="1"/>
  <c r="E28" i="10"/>
  <c r="E12" i="18"/>
  <c r="D12" i="4"/>
  <c r="AG18" i="12"/>
  <c r="C11" i="4" s="1"/>
  <c r="D11" s="1"/>
  <c r="D27"/>
  <c r="AH18" i="12"/>
  <c r="C16" i="11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B16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B10"/>
  <c r="AF10"/>
  <c r="AF18" s="1"/>
  <c r="AB18" l="1"/>
  <c r="X18"/>
  <c r="T18"/>
  <c r="P18"/>
  <c r="H18"/>
  <c r="D18"/>
  <c r="S18"/>
  <c r="W18"/>
  <c r="O18"/>
  <c r="K18"/>
  <c r="G18"/>
  <c r="C18"/>
  <c r="AD18"/>
  <c r="Z18"/>
  <c r="V18"/>
  <c r="R18"/>
  <c r="J18"/>
  <c r="F18"/>
  <c r="E27" i="10"/>
  <c r="E11" i="18"/>
  <c r="AC18" i="11"/>
  <c r="Y18"/>
  <c r="M18"/>
  <c r="I18"/>
  <c r="E18"/>
  <c r="E12" i="4"/>
  <c r="AE18" i="11"/>
  <c r="AA18"/>
  <c r="AH16"/>
  <c r="D10" i="18" s="1"/>
  <c r="AH10" i="11"/>
  <c r="U18"/>
  <c r="Q18"/>
  <c r="N18"/>
  <c r="L18"/>
  <c r="B18"/>
  <c r="C26" i="10" l="1"/>
  <c r="C10" i="18"/>
  <c r="B10" i="61" s="1"/>
  <c r="AH18" i="11"/>
  <c r="E10" i="18" s="1"/>
  <c r="AH14" i="9"/>
  <c r="AH13"/>
  <c r="AH6"/>
  <c r="AH7"/>
  <c r="AH8"/>
  <c r="AH4"/>
  <c r="AG14" i="11"/>
  <c r="AG13"/>
  <c r="AG8"/>
  <c r="D26" i="10" l="1"/>
  <c r="AG10" i="11"/>
  <c r="C26" i="4" s="1"/>
  <c r="E27" s="1"/>
  <c r="AG16" i="11"/>
  <c r="D26" i="4" l="1"/>
  <c r="AG18" i="11"/>
  <c r="C10" i="4" s="1"/>
  <c r="E11" s="1"/>
  <c r="E26" i="10"/>
  <c r="B31" i="4"/>
  <c r="B15"/>
  <c r="AF16" i="9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8"/>
  <c r="AG7"/>
  <c r="AG6"/>
  <c r="AF16" i="8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H6"/>
  <c r="AG6"/>
  <c r="AH4"/>
  <c r="AF16" i="3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H13"/>
  <c r="AG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H6"/>
  <c r="AH4"/>
  <c r="AE16" i="2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5"/>
  <c r="AI14"/>
  <c r="AG14"/>
  <c r="AI13"/>
  <c r="AG13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I8"/>
  <c r="AG8"/>
  <c r="AI7"/>
  <c r="AG7"/>
  <c r="AI6"/>
  <c r="AG6"/>
  <c r="AI4"/>
  <c r="AF16" i="7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G16" s="1"/>
  <c r="AH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H4"/>
  <c r="AE16" i="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H14" s="1"/>
  <c r="AH13"/>
  <c r="AE10"/>
  <c r="AE18" s="1"/>
  <c r="AD10"/>
  <c r="AC10"/>
  <c r="AB10"/>
  <c r="AA10"/>
  <c r="AA18" s="1"/>
  <c r="Z10"/>
  <c r="Y10"/>
  <c r="Y18" s="1"/>
  <c r="X10"/>
  <c r="W10"/>
  <c r="W18" s="1"/>
  <c r="V10"/>
  <c r="U10"/>
  <c r="U18" s="1"/>
  <c r="T10"/>
  <c r="S10"/>
  <c r="S18" s="1"/>
  <c r="R10"/>
  <c r="Q10"/>
  <c r="Q18" s="1"/>
  <c r="P10"/>
  <c r="O10"/>
  <c r="O18" s="1"/>
  <c r="N10"/>
  <c r="M10"/>
  <c r="M18" s="1"/>
  <c r="L10"/>
  <c r="K10"/>
  <c r="K18" s="1"/>
  <c r="J10"/>
  <c r="I10"/>
  <c r="I18" s="1"/>
  <c r="H10"/>
  <c r="G10"/>
  <c r="G18" s="1"/>
  <c r="F10"/>
  <c r="E10"/>
  <c r="E18" s="1"/>
  <c r="D10"/>
  <c r="C10"/>
  <c r="C18" s="1"/>
  <c r="B10"/>
  <c r="AG8"/>
  <c r="AG7"/>
  <c r="AG4"/>
  <c r="AF16" i="5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H14"/>
  <c r="AG14"/>
  <c r="AG16" s="1"/>
  <c r="AH13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H8"/>
  <c r="AG8"/>
  <c r="AH7"/>
  <c r="AG7"/>
  <c r="AH6"/>
  <c r="AG6"/>
  <c r="AH4"/>
  <c r="AG4"/>
  <c r="AC18" i="6" l="1"/>
  <c r="AG16" i="8"/>
  <c r="AG16" i="2"/>
  <c r="AG10" i="8"/>
  <c r="AG18" s="1"/>
  <c r="C8" i="4" s="1"/>
  <c r="I18" i="8"/>
  <c r="M18"/>
  <c r="U18"/>
  <c r="AC18"/>
  <c r="E18" i="7"/>
  <c r="I18"/>
  <c r="M18"/>
  <c r="Q18"/>
  <c r="U18"/>
  <c r="Y18"/>
  <c r="AC18"/>
  <c r="C18" i="3"/>
  <c r="G18"/>
  <c r="K18"/>
  <c r="O18"/>
  <c r="S18"/>
  <c r="W18"/>
  <c r="AA18"/>
  <c r="AE18"/>
  <c r="E18" i="8"/>
  <c r="Q18"/>
  <c r="Y18"/>
  <c r="AH10" i="6"/>
  <c r="D18" i="8"/>
  <c r="D18" i="5"/>
  <c r="L18"/>
  <c r="T18"/>
  <c r="AB18"/>
  <c r="AH16" i="9"/>
  <c r="D9" i="18" s="1"/>
  <c r="Q18" i="2"/>
  <c r="H18" i="5"/>
  <c r="P18"/>
  <c r="X18"/>
  <c r="AF18"/>
  <c r="AH10" i="9"/>
  <c r="C9" i="18" s="1"/>
  <c r="B9" i="61" s="1"/>
  <c r="D10" i="4"/>
  <c r="J18" i="5"/>
  <c r="R18"/>
  <c r="V18"/>
  <c r="Z18"/>
  <c r="AD18"/>
  <c r="C18" i="7"/>
  <c r="G18"/>
  <c r="K18"/>
  <c r="O18"/>
  <c r="S18"/>
  <c r="W18"/>
  <c r="AA18"/>
  <c r="AE18"/>
  <c r="E18" i="3"/>
  <c r="I18"/>
  <c r="M18"/>
  <c r="Q18"/>
  <c r="U18"/>
  <c r="Y18"/>
  <c r="AC18"/>
  <c r="AG16"/>
  <c r="AH16"/>
  <c r="C18" i="8"/>
  <c r="G18"/>
  <c r="K18"/>
  <c r="O18"/>
  <c r="S18"/>
  <c r="W18"/>
  <c r="AA18"/>
  <c r="AE18"/>
  <c r="T18"/>
  <c r="E18" i="9"/>
  <c r="I18"/>
  <c r="M18"/>
  <c r="Q18"/>
  <c r="U18"/>
  <c r="Y18"/>
  <c r="AC18"/>
  <c r="AG16"/>
  <c r="AG10" i="5"/>
  <c r="AG18" s="1"/>
  <c r="C3" i="4" s="1"/>
  <c r="D3" s="1"/>
  <c r="F18" i="5"/>
  <c r="N18"/>
  <c r="AG10" i="6"/>
  <c r="C20" i="4" s="1"/>
  <c r="D18" i="7"/>
  <c r="H18"/>
  <c r="L18"/>
  <c r="P18"/>
  <c r="T18"/>
  <c r="X18"/>
  <c r="AB18"/>
  <c r="AF18"/>
  <c r="AG10" i="3"/>
  <c r="C23" i="4" s="1"/>
  <c r="I18" i="2"/>
  <c r="Y18"/>
  <c r="C18" i="9"/>
  <c r="G18"/>
  <c r="K18"/>
  <c r="O18"/>
  <c r="S18"/>
  <c r="W18"/>
  <c r="AA18"/>
  <c r="D25" i="10"/>
  <c r="C18" i="2"/>
  <c r="E18"/>
  <c r="G18"/>
  <c r="K18"/>
  <c r="M18"/>
  <c r="O18"/>
  <c r="S18"/>
  <c r="U18"/>
  <c r="W18"/>
  <c r="AA18"/>
  <c r="AC18"/>
  <c r="AE18"/>
  <c r="B18" i="3"/>
  <c r="D18"/>
  <c r="F18"/>
  <c r="H18"/>
  <c r="J18"/>
  <c r="L18"/>
  <c r="N18"/>
  <c r="P18"/>
  <c r="R18"/>
  <c r="T18"/>
  <c r="V18"/>
  <c r="X18"/>
  <c r="Z18"/>
  <c r="AB18"/>
  <c r="AD18"/>
  <c r="AF18"/>
  <c r="B18" i="8"/>
  <c r="F18"/>
  <c r="H18"/>
  <c r="J18"/>
  <c r="L18"/>
  <c r="N18"/>
  <c r="P18"/>
  <c r="R18"/>
  <c r="V18"/>
  <c r="X18"/>
  <c r="Z18"/>
  <c r="AB18"/>
  <c r="AD18"/>
  <c r="AF18"/>
  <c r="B18" i="9"/>
  <c r="D18"/>
  <c r="F18"/>
  <c r="H18"/>
  <c r="J18"/>
  <c r="L18"/>
  <c r="N18"/>
  <c r="P18"/>
  <c r="R18"/>
  <c r="T18"/>
  <c r="V18"/>
  <c r="X18"/>
  <c r="Z18"/>
  <c r="AB18"/>
  <c r="AD18"/>
  <c r="AF18"/>
  <c r="AE18"/>
  <c r="AG10"/>
  <c r="AH10" i="5"/>
  <c r="AH16" i="6"/>
  <c r="AH16" i="2"/>
  <c r="C18" i="5"/>
  <c r="G18"/>
  <c r="K18"/>
  <c r="O18"/>
  <c r="S18"/>
  <c r="W18"/>
  <c r="AA18"/>
  <c r="AE18"/>
  <c r="D18" i="6"/>
  <c r="H18"/>
  <c r="L18"/>
  <c r="P18"/>
  <c r="T18"/>
  <c r="X18"/>
  <c r="AB18"/>
  <c r="AG10" i="7"/>
  <c r="C21" i="4" s="1"/>
  <c r="B18" i="7"/>
  <c r="F18"/>
  <c r="J18"/>
  <c r="N18"/>
  <c r="R18"/>
  <c r="V18"/>
  <c r="Z18"/>
  <c r="AD18"/>
  <c r="AG10" i="2"/>
  <c r="B18"/>
  <c r="F18"/>
  <c r="J18"/>
  <c r="N18"/>
  <c r="R18"/>
  <c r="V18"/>
  <c r="Z18"/>
  <c r="AD18"/>
  <c r="AH10" i="8"/>
  <c r="E18" i="5"/>
  <c r="I18"/>
  <c r="M18"/>
  <c r="Q18"/>
  <c r="U18"/>
  <c r="Y18"/>
  <c r="AC18"/>
  <c r="AH16"/>
  <c r="B18"/>
  <c r="B18" i="6"/>
  <c r="F18"/>
  <c r="J18"/>
  <c r="N18"/>
  <c r="R18"/>
  <c r="V18"/>
  <c r="Z18"/>
  <c r="AD18"/>
  <c r="AH16" i="7"/>
  <c r="D18" i="2"/>
  <c r="H18"/>
  <c r="L18"/>
  <c r="P18"/>
  <c r="T18"/>
  <c r="X18"/>
  <c r="AB18"/>
  <c r="AG18" i="7"/>
  <c r="C5" i="4" s="1"/>
  <c r="AG16" i="6"/>
  <c r="AH10" i="7"/>
  <c r="AI10" i="2"/>
  <c r="AI16"/>
  <c r="AH10"/>
  <c r="AH16" i="8"/>
  <c r="C24" i="4"/>
  <c r="AH10" i="3"/>
  <c r="AG18" i="2" l="1"/>
  <c r="C6" i="4" s="1"/>
  <c r="C22"/>
  <c r="C25" i="10"/>
  <c r="C22"/>
  <c r="C6" i="18"/>
  <c r="B6" i="61" s="1"/>
  <c r="D19" i="10"/>
  <c r="D3" i="18"/>
  <c r="C19" i="10"/>
  <c r="C3" i="18"/>
  <c r="B3" i="61" s="1"/>
  <c r="C19" i="4"/>
  <c r="D19" s="1"/>
  <c r="D24" i="10"/>
  <c r="D8" i="18"/>
  <c r="AG18" i="3"/>
  <c r="C7" i="4" s="1"/>
  <c r="E8" s="1"/>
  <c r="AG18" i="6"/>
  <c r="C4" i="4" s="1"/>
  <c r="E4" s="1"/>
  <c r="D21" i="10"/>
  <c r="D5" i="18"/>
  <c r="D23" i="10"/>
  <c r="D7" i="18"/>
  <c r="C23" i="10"/>
  <c r="C7" i="18"/>
  <c r="B7" i="61" s="1"/>
  <c r="C24" i="10"/>
  <c r="C8" i="18"/>
  <c r="B8" i="61" s="1"/>
  <c r="C21" i="10"/>
  <c r="C5" i="18"/>
  <c r="B5" i="61" s="1"/>
  <c r="D22" i="10"/>
  <c r="D6" i="18"/>
  <c r="C20" i="10"/>
  <c r="C4" i="18"/>
  <c r="B4" i="61" s="1"/>
  <c r="D20" i="10"/>
  <c r="D4" i="18"/>
  <c r="AH18" i="9"/>
  <c r="E9" i="18" s="1"/>
  <c r="AH18" i="3"/>
  <c r="D5" i="4"/>
  <c r="D8"/>
  <c r="E6"/>
  <c r="D6"/>
  <c r="D23"/>
  <c r="E23"/>
  <c r="D20"/>
  <c r="E21"/>
  <c r="D21"/>
  <c r="D22"/>
  <c r="E22"/>
  <c r="D24"/>
  <c r="E24"/>
  <c r="AG18" i="9"/>
  <c r="C9" i="4" s="1"/>
  <c r="E10" s="1"/>
  <c r="C25"/>
  <c r="E26" s="1"/>
  <c r="AH18" i="8"/>
  <c r="AH18" i="6"/>
  <c r="AH18" i="5"/>
  <c r="E19" i="10" s="1"/>
  <c r="AH18" i="2"/>
  <c r="AI18"/>
  <c r="AH18" i="7"/>
  <c r="E7" i="4" l="1"/>
  <c r="E5"/>
  <c r="E25" i="10"/>
  <c r="D4" i="4"/>
  <c r="D7"/>
  <c r="C31" i="10"/>
  <c r="D31"/>
  <c r="E24"/>
  <c r="E8" i="18"/>
  <c r="E22" i="10"/>
  <c r="E6" i="18"/>
  <c r="E20" i="10"/>
  <c r="E4" i="18"/>
  <c r="E3"/>
  <c r="E20" i="4"/>
  <c r="E21" i="10"/>
  <c r="E5" i="18"/>
  <c r="E23" i="10"/>
  <c r="E7" i="18"/>
  <c r="E9" i="4"/>
  <c r="D9"/>
  <c r="C15"/>
  <c r="E25"/>
  <c r="D25"/>
  <c r="C31"/>
  <c r="E31" i="10" l="1"/>
</calcChain>
</file>

<file path=xl/sharedStrings.xml><?xml version="1.0" encoding="utf-8"?>
<sst xmlns="http://schemas.openxmlformats.org/spreadsheetml/2006/main" count="1557" uniqueCount="156">
  <si>
    <t>Cemitérios</t>
  </si>
  <si>
    <t>JANEIRO / 2020</t>
  </si>
  <si>
    <t>Total</t>
  </si>
  <si>
    <t>Média dia</t>
  </si>
  <si>
    <t>MUNICIPAIS</t>
  </si>
  <si>
    <t>Campo Santo</t>
  </si>
  <si>
    <t>Bonsucesso</t>
  </si>
  <si>
    <t>São Judas</t>
  </si>
  <si>
    <t>São João Batista</t>
  </si>
  <si>
    <t>-</t>
  </si>
  <si>
    <t>PARTICULARES</t>
  </si>
  <si>
    <t>Memorial*</t>
  </si>
  <si>
    <t>Primaveras**</t>
  </si>
  <si>
    <t>Total Geral</t>
  </si>
  <si>
    <t>*Informado somente total mensal.</t>
  </si>
  <si>
    <t>**Total do Primaveras já inclui o Crematório.</t>
  </si>
  <si>
    <t>FEVEREIRO/2020</t>
  </si>
  <si>
    <t>Memorial</t>
  </si>
  <si>
    <t>Primaveras*</t>
  </si>
  <si>
    <t>MARÇO/2020</t>
  </si>
  <si>
    <t>ABRIL/2020</t>
  </si>
  <si>
    <t>Média</t>
  </si>
  <si>
    <t>*Total do Primaveras já inclui o Crematório.</t>
  </si>
  <si>
    <t>MAIO/2020</t>
  </si>
  <si>
    <t>JUNHO/2020</t>
  </si>
  <si>
    <t>JULHO/2020</t>
  </si>
  <si>
    <t>AGOSTO/2020</t>
  </si>
  <si>
    <t>SETEMBRO/2020</t>
  </si>
  <si>
    <t xml:space="preserve"> </t>
  </si>
  <si>
    <t>Outubro/2020</t>
  </si>
  <si>
    <t>Novembro/2020</t>
  </si>
  <si>
    <t>Dezembro/2020</t>
  </si>
  <si>
    <t>Sepultamentos no Município</t>
  </si>
  <si>
    <t>Período</t>
  </si>
  <si>
    <t>var.19-20</t>
  </si>
  <si>
    <t>var. 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</si>
  <si>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</si>
  <si>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</si>
  <si>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</si>
  <si>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</si>
  <si>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</si>
  <si>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</si>
  <si>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</si>
  <si>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</si>
  <si>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</si>
  <si>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</si>
  <si>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</si>
  <si>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</si>
  <si>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Cemitérios Munícipais</t>
  </si>
  <si>
    <t>Janeiro/2021</t>
  </si>
  <si>
    <t>Primaveras Sepultamentos</t>
  </si>
  <si>
    <t>Primaveras Crematório</t>
  </si>
  <si>
    <t>*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</si>
  <si>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</si>
  <si>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</si>
  <si>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</si>
  <si>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</si>
  <si>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</si>
  <si>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</si>
  <si>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</si>
  <si>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Setembro/2021</t>
  </si>
  <si>
    <t>Outubro/2021</t>
  </si>
  <si>
    <t>Quantidades dos dias 1 e 2/10 estão corretas.</t>
  </si>
  <si>
    <t>Novembro/2021</t>
  </si>
  <si>
    <t>Dezembro/2021</t>
  </si>
  <si>
    <t>Janeiro/2022</t>
  </si>
  <si>
    <t>Campo Santo (Amputações)</t>
  </si>
  <si>
    <t>Fevereiro/2022</t>
  </si>
  <si>
    <t>Campo Santo (amputações)</t>
  </si>
  <si>
    <t>Março/2022</t>
  </si>
  <si>
    <t>Abril/2022</t>
  </si>
  <si>
    <t>Aguardando informação</t>
  </si>
  <si>
    <t>Maio/2022</t>
  </si>
  <si>
    <t>Junho/2022</t>
  </si>
  <si>
    <t>Julho/2022</t>
  </si>
  <si>
    <t>Agosto/2022</t>
  </si>
  <si>
    <t>Setembro/2022</t>
  </si>
  <si>
    <t>Outubro/2022</t>
  </si>
  <si>
    <t>Novembro/2022</t>
  </si>
  <si>
    <t>Dezembro/2022</t>
  </si>
  <si>
    <t>Janeiro/2023</t>
  </si>
  <si>
    <t>Colina dos Ipes</t>
  </si>
  <si>
    <t>Fevereiro/2023</t>
  </si>
  <si>
    <t>Março/2023</t>
  </si>
  <si>
    <t>Abril/2023</t>
  </si>
  <si>
    <t>Maio/2023</t>
  </si>
  <si>
    <t>Junho/2023</t>
  </si>
  <si>
    <t>Julho/2023</t>
  </si>
  <si>
    <t>Agosto/2023</t>
  </si>
  <si>
    <t>Setembro/2023</t>
  </si>
  <si>
    <t>Outubro/2023</t>
  </si>
  <si>
    <t>Novembro/2023</t>
  </si>
  <si>
    <t>0-</t>
  </si>
  <si>
    <t>Dezembro/2023</t>
  </si>
  <si>
    <t>Janeiro/2024</t>
  </si>
  <si>
    <t>Fevereiro/2024</t>
  </si>
  <si>
    <t>Março/2024</t>
  </si>
  <si>
    <t>Abril/2024</t>
  </si>
  <si>
    <t>var.22 - 23</t>
  </si>
  <si>
    <t>Cemitérios Particulares</t>
  </si>
  <si>
    <t>Média de sepultamentos/dia</t>
  </si>
  <si>
    <t>Cem.Mun.</t>
  </si>
  <si>
    <t>Cem.Part.</t>
  </si>
  <si>
    <t>Cidade</t>
  </si>
  <si>
    <t>var.21-22</t>
  </si>
  <si>
    <t>var.21 - 22</t>
  </si>
  <si>
    <t>var.22-23</t>
  </si>
  <si>
    <t>Cem.Mun</t>
  </si>
  <si>
    <t>jan/20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</si>
  <si>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</si>
  <si>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</si>
  <si>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</si>
  <si>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</si>
  <si>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</si>
  <si>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</si>
  <si>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</si>
  <si>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</si>
  <si>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</si>
  <si>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</si>
  <si>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Mês</t>
  </si>
  <si>
    <t>Ano 2020</t>
  </si>
  <si>
    <t>Ano 2021</t>
  </si>
  <si>
    <t>Ano 2022</t>
  </si>
  <si>
    <t>Ano 2023</t>
  </si>
  <si>
    <t>Ano 2024</t>
  </si>
  <si>
    <t>valor maximo</t>
  </si>
  <si>
    <t>variação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</si>
  <si>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</si>
  <si>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</si>
  <si>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</si>
  <si>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</si>
  <si>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</si>
  <si>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</si>
  <si>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</si>
  <si>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</si>
  <si>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</si>
  <si>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</si>
  <si>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</si>
  <si>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</si>
  <si>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esq</t>
  </si>
  <si>
    <t>valor dir</t>
  </si>
  <si>
    <t>up error bar</t>
  </si>
  <si>
    <t>Down Error Bar</t>
  </si>
  <si>
    <t>Up Data Label</t>
  </si>
  <si>
    <t>down Data Label</t>
  </si>
  <si>
    <t>Variação mensal</t>
  </si>
  <si>
    <t>var.23 - 24</t>
  </si>
  <si>
    <t>var.23 -24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</si>
  <si>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</si>
  <si>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</si>
  <si>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</si>
  <si>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</si>
  <si>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</si>
  <si>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</si>
  <si>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</si>
  <si>
    <t>Dezembro/2024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</si>
</sst>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5" xfId="0" applyFill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0" fillId="0" borderId="0" xfId="0" applyNumberFormat="1"/>
    <xf numFmtId="0" fontId="3" fillId="2" borderId="37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164" fontId="5" fillId="0" borderId="39" xfId="2" applyNumberFormat="1" applyFont="1" applyBorder="1" applyAlignment="1">
      <alignment horizontal="center"/>
    </xf>
    <xf numFmtId="164" fontId="5" fillId="0" borderId="40" xfId="2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3" borderId="4" xfId="1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/>
    </xf>
    <xf numFmtId="3" fontId="3" fillId="2" borderId="38" xfId="0" applyNumberFormat="1" applyFont="1" applyFill="1" applyBorder="1" applyAlignment="1">
      <alignment horizontal="center"/>
    </xf>
    <xf numFmtId="3" fontId="5" fillId="0" borderId="39" xfId="0" applyNumberFormat="1" applyFont="1" applyBorder="1" applyAlignment="1">
      <alignment horizontal="center"/>
    </xf>
    <xf numFmtId="3" fontId="5" fillId="0" borderId="40" xfId="0" applyNumberFormat="1" applyFont="1" applyBorder="1" applyAlignment="1">
      <alignment horizontal="center"/>
    </xf>
    <xf numFmtId="3" fontId="6" fillId="3" borderId="42" xfId="1" applyNumberFormat="1" applyFont="1" applyFill="1" applyBorder="1" applyAlignment="1">
      <alignment horizontal="center" vertical="center"/>
    </xf>
    <xf numFmtId="3" fontId="6" fillId="3" borderId="43" xfId="1" applyNumberFormat="1" applyFont="1" applyFill="1" applyBorder="1" applyAlignment="1">
      <alignment horizontal="center" vertical="center"/>
    </xf>
    <xf numFmtId="3" fontId="6" fillId="3" borderId="44" xfId="1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17" fontId="1" fillId="2" borderId="13" xfId="0" applyNumberFormat="1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  <xf numFmtId="17" fontId="9" fillId="2" borderId="13" xfId="0" applyNumberFormat="1" applyFont="1" applyFill="1" applyBorder="1" applyAlignment="1">
      <alignment horizontal="center"/>
    </xf>
    <xf numFmtId="17" fontId="9" fillId="2" borderId="14" xfId="0" applyNumberFormat="1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4" borderId="0" xfId="0" applyFill="1" applyAlignment="1">
      <alignment horizontal="center"/>
    </xf>
    <xf numFmtId="1" fontId="1" fillId="0" borderId="55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1" fontId="1" fillId="0" borderId="60" xfId="0" applyNumberFormat="1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2" borderId="56" xfId="0" applyNumberFormat="1" applyFont="1" applyFill="1" applyBorder="1" applyAlignment="1">
      <alignment horizontal="center"/>
    </xf>
    <xf numFmtId="3" fontId="5" fillId="0" borderId="44" xfId="0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164" fontId="5" fillId="0" borderId="21" xfId="2" applyNumberFormat="1" applyFont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3" fontId="5" fillId="0" borderId="51" xfId="0" applyNumberFormat="1" applyFont="1" applyBorder="1" applyAlignment="1">
      <alignment horizontal="center"/>
    </xf>
    <xf numFmtId="164" fontId="5" fillId="0" borderId="26" xfId="2" applyNumberFormat="1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0" fillId="3" borderId="4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69" xfId="0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3" borderId="65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5" fillId="0" borderId="5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57" xfId="0" applyFont="1" applyFill="1" applyBorder="1" applyAlignment="1">
      <alignment horizontal="center"/>
    </xf>
    <xf numFmtId="0" fontId="0" fillId="5" borderId="28" xfId="0" applyFill="1" applyBorder="1"/>
    <xf numFmtId="0" fontId="1" fillId="5" borderId="58" xfId="0" applyFont="1" applyFill="1" applyBorder="1" applyAlignment="1">
      <alignment horizontal="center"/>
    </xf>
    <xf numFmtId="0" fontId="0" fillId="5" borderId="1" xfId="0" applyFill="1" applyBorder="1"/>
    <xf numFmtId="0" fontId="1" fillId="5" borderId="72" xfId="0" applyFont="1" applyFill="1" applyBorder="1" applyAlignment="1">
      <alignment horizontal="center"/>
    </xf>
    <xf numFmtId="0" fontId="0" fillId="5" borderId="64" xfId="0" applyFill="1" applyBorder="1"/>
    <xf numFmtId="0" fontId="0" fillId="5" borderId="10" xfId="0" applyFill="1" applyBorder="1"/>
    <xf numFmtId="3" fontId="3" fillId="2" borderId="23" xfId="0" applyNumberFormat="1" applyFont="1" applyFill="1" applyBorder="1" applyAlignment="1">
      <alignment horizontal="center"/>
    </xf>
    <xf numFmtId="0" fontId="0" fillId="5" borderId="62" xfId="0" applyFill="1" applyBorder="1"/>
    <xf numFmtId="3" fontId="3" fillId="2" borderId="2" xfId="0" applyNumberFormat="1" applyFont="1" applyFill="1" applyBorder="1" applyAlignment="1">
      <alignment horizontal="center"/>
    </xf>
    <xf numFmtId="164" fontId="5" fillId="0" borderId="69" xfId="2" applyNumberFormat="1" applyFont="1" applyBorder="1" applyAlignment="1">
      <alignment horizontal="center"/>
    </xf>
    <xf numFmtId="164" fontId="5" fillId="0" borderId="70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5" fillId="0" borderId="11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68" xfId="0" applyFill="1" applyBorder="1" applyAlignment="1">
      <alignment horizontal="center"/>
    </xf>
    <xf numFmtId="0" fontId="0" fillId="5" borderId="64" xfId="0" applyFill="1" applyBorder="1" applyAlignment="1">
      <alignment horizontal="center"/>
    </xf>
    <xf numFmtId="0" fontId="0" fillId="5" borderId="70" xfId="0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0" fillId="3" borderId="43" xfId="0" applyNumberFormat="1" applyFill="1" applyBorder="1" applyAlignment="1">
      <alignment horizontal="center"/>
    </xf>
    <xf numFmtId="164" fontId="0" fillId="3" borderId="60" xfId="0" applyNumberForma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61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64" fontId="0" fillId="2" borderId="55" xfId="0" applyNumberFormat="1" applyFill="1" applyBorder="1" applyAlignment="1">
      <alignment horizont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3" fontId="0" fillId="0" borderId="0" xfId="0" applyNumberFormat="1"/>
    <xf numFmtId="0" fontId="10" fillId="0" borderId="1" xfId="0" applyFont="1" applyBorder="1"/>
    <xf numFmtId="0" fontId="10" fillId="0" borderId="0" xfId="0" applyFont="1"/>
    <xf numFmtId="3" fontId="10" fillId="0" borderId="1" xfId="0" applyNumberFormat="1" applyFont="1" applyBorder="1"/>
    <xf numFmtId="9" fontId="10" fillId="0" borderId="1" xfId="0" applyNumberFormat="1" applyFont="1" applyBorder="1"/>
    <xf numFmtId="1" fontId="10" fillId="0" borderId="1" xfId="0" applyNumberFormat="1" applyFont="1" applyBorder="1"/>
    <xf numFmtId="1" fontId="1" fillId="0" borderId="45" xfId="0" applyNumberFormat="1" applyFont="1" applyBorder="1" applyAlignment="1">
      <alignment horizontal="center"/>
    </xf>
    <xf numFmtId="1" fontId="1" fillId="0" borderId="62" xfId="0" applyNumberFormat="1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textRotation="90"/>
    </xf>
    <xf numFmtId="0" fontId="3" fillId="2" borderId="25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</cellXfs>
  <cellStyles count="22">
    <cellStyle name="Normal" xfId="0" builtinId="0"/>
    <cellStyle name="Porcentagem" xfId="2" builtinId="5"/>
    <cellStyle name="Separador de milhares" xfId="1" builtinId="3"/>
    <cellStyle name="Vírgula 10" xfId="11"/>
    <cellStyle name="Vírgula 11" xfId="12"/>
    <cellStyle name="Vírgula 12" xfId="13"/>
    <cellStyle name="Vírgula 13" xfId="14"/>
    <cellStyle name="Vírgula 14" xfId="15"/>
    <cellStyle name="Vírgula 15" xfId="16"/>
    <cellStyle name="Vírgula 16" xfId="17"/>
    <cellStyle name="Vírgula 17" xfId="18"/>
    <cellStyle name="Vírgula 18" xfId="19"/>
    <cellStyle name="Vírgula 19" xfId="20"/>
    <cellStyle name="Vírgula 2" xfId="3"/>
    <cellStyle name="Vírgula 20" xfId="21"/>
    <cellStyle name="Vírgula 3" xfId="4"/>
    <cellStyle name="Vírgula 4" xfId="5"/>
    <cellStyle name="Vírgula 5" xfId="6"/>
    <cellStyle name="Vírgula 6" xfId="7"/>
    <cellStyle name="Vírgula 7" xfId="8"/>
    <cellStyle name="Vírgula 8" xfId="9"/>
    <cellStyle name="Vírgula 9" xfId="1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SEPULTAMENTOS DIÁRIOS</a:t>
            </a:r>
            <a:endParaRPr lang="pt-BR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4"/>
          <c:order val="0"/>
          <c:tx>
            <c:strRef>
              <c:f>'Jan20'!$A$18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'Jan20'!$B$1:$AG$2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JANEIRO / 2020</c:v>
                  </c:pt>
                </c:lvl>
              </c:multiLvl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'Jan20'!$B$1:$AG$2</c15:sqref>
                  </c15:fullRef>
                </c:ext>
              </c:extLst>
            </c:multiLvlStrRef>
          </c:cat>
          <c:val>
            <c:numRef>
              <c:f>'Jan20'!$B$18:$AF$18</c:f>
              <c:numCache>
                <c:formatCode>General</c:formatCode>
                <c:ptCount val="31"/>
                <c:pt idx="0">
                  <c:v>32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24</c:v>
                </c:pt>
                <c:pt idx="5">
                  <c:v>13</c:v>
                </c:pt>
                <c:pt idx="6">
                  <c:v>26</c:v>
                </c:pt>
                <c:pt idx="7">
                  <c:v>20</c:v>
                </c:pt>
                <c:pt idx="8">
                  <c:v>30</c:v>
                </c:pt>
                <c:pt idx="9">
                  <c:v>29</c:v>
                </c:pt>
                <c:pt idx="10">
                  <c:v>22</c:v>
                </c:pt>
                <c:pt idx="11">
                  <c:v>16</c:v>
                </c:pt>
                <c:pt idx="12">
                  <c:v>27</c:v>
                </c:pt>
                <c:pt idx="13">
                  <c:v>19</c:v>
                </c:pt>
                <c:pt idx="14">
                  <c:v>12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19</c:v>
                </c:pt>
                <c:pt idx="19">
                  <c:v>20</c:v>
                </c:pt>
                <c:pt idx="20">
                  <c:v>29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25</c:v>
                </c:pt>
                <c:pt idx="25">
                  <c:v>25</c:v>
                </c:pt>
                <c:pt idx="26">
                  <c:v>33</c:v>
                </c:pt>
                <c:pt idx="27">
                  <c:v>33</c:v>
                </c:pt>
                <c:pt idx="28">
                  <c:v>32</c:v>
                </c:pt>
                <c:pt idx="29">
                  <c:v>21</c:v>
                </c:pt>
                <c:pt idx="30">
                  <c:v>13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'Jan20'!$B$18:$AG$18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FBF-46B5-ABB2-968D5179BBA7}"/>
            </c:ext>
          </c:extLst>
        </c:ser>
        <c:dLbls>
          <c:showVal val="1"/>
        </c:dLbls>
        <c:gapWidth val="219"/>
        <c:overlap val="-27"/>
        <c:axId val="95751552"/>
        <c:axId val="958106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'Jan20'!$A$3</c15:sqref>
                        </c15:formulaRef>
                      </c:ext>
                    </c:extLst>
                    <c:strCache>
                      <c:ptCount val="1"/>
                      <c:pt idx="0">
                        <c:v>MUNICIPAIS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'Jan20'!$B$3:$AG$3</c15:sqref>
                        </c15:fullRef>
                        <c15:formulaRef>
                          <c15:sqref>'Jan20'!$B$3:$AF$3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FBF-46B5-ABB2-968D5179BBA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'Jan20'!$A$4</c15:sqref>
                        </c15:formulaRef>
                      </c:ext>
                    </c:extLst>
                    <c:strCache>
                      <c:ptCount val="1"/>
                      <c:pt idx="0">
                        <c:v>Campo Santo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'Jan20'!$B$4:$AG$4</c15:sqref>
                        </c15:fullRef>
                        <c15:formulaRef>
                          <c15:sqref>'Jan20'!$B$4:$AF$4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10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16</c:v>
                      </c:pt>
                      <c:pt idx="7">
                        <c:v>9</c:v>
                      </c:pt>
                      <c:pt idx="8">
                        <c:v>17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7</c:v>
                      </c:pt>
                      <c:pt idx="12">
                        <c:v>13</c:v>
                      </c:pt>
                      <c:pt idx="13">
                        <c:v>9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11</c:v>
                      </c:pt>
                      <c:pt idx="17">
                        <c:v>10</c:v>
                      </c:pt>
                      <c:pt idx="18">
                        <c:v>8</c:v>
                      </c:pt>
                      <c:pt idx="19">
                        <c:v>10</c:v>
                      </c:pt>
                      <c:pt idx="20">
                        <c:v>16</c:v>
                      </c:pt>
                      <c:pt idx="21">
                        <c:v>9</c:v>
                      </c:pt>
                      <c:pt idx="22">
                        <c:v>6</c:v>
                      </c:pt>
                      <c:pt idx="23">
                        <c:v>5</c:v>
                      </c:pt>
                      <c:pt idx="24">
                        <c:v>6</c:v>
                      </c:pt>
                      <c:pt idx="25">
                        <c:v>11</c:v>
                      </c:pt>
                      <c:pt idx="26">
                        <c:v>18</c:v>
                      </c:pt>
                      <c:pt idx="27">
                        <c:v>20</c:v>
                      </c:pt>
                      <c:pt idx="28">
                        <c:v>16</c:v>
                      </c:pt>
                      <c:pt idx="29">
                        <c:v>10</c:v>
                      </c:pt>
                      <c:pt idx="30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BF-46B5-ABB2-968D5179BBA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'Jan20'!$A$6</c15:sqref>
                        </c15:formulaRef>
                      </c:ext>
                    </c:extLst>
                    <c:strCache>
                      <c:ptCount val="1"/>
                      <c:pt idx="0">
                        <c:v>Bonsucesso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'Jan20'!$B$6:$AG$6</c15:sqref>
                        </c15:fullRef>
                        <c15:formulaRef>
                          <c15:sqref>'Jan20'!$B$6:$AF$6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4</c:v>
                      </c:pt>
                      <c:pt idx="1">
                        <c:v>3</c:v>
                      </c:pt>
                      <c:pt idx="2">
                        <c:v>5</c:v>
                      </c:pt>
                      <c:pt idx="3">
                        <c:v>4</c:v>
                      </c:pt>
                      <c:pt idx="4">
                        <c:v>3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10</c:v>
                      </c:pt>
                      <c:pt idx="9">
                        <c:v>5</c:v>
                      </c:pt>
                      <c:pt idx="10">
                        <c:v>2</c:v>
                      </c:pt>
                      <c:pt idx="11">
                        <c:v>3</c:v>
                      </c:pt>
                      <c:pt idx="12">
                        <c:v>7</c:v>
                      </c:pt>
                      <c:pt idx="13">
                        <c:v>3</c:v>
                      </c:pt>
                      <c:pt idx="14">
                        <c:v>2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1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2</c:v>
                      </c:pt>
                      <c:pt idx="21">
                        <c:v>3</c:v>
                      </c:pt>
                      <c:pt idx="22">
                        <c:v>2</c:v>
                      </c:pt>
                      <c:pt idx="23">
                        <c:v>4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9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4</c:v>
                      </c:pt>
                      <c:pt idx="30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BF-46B5-ABB2-968D5179BBA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'Jan20'!$A$7</c15:sqref>
                        </c15:formulaRef>
                      </c:ext>
                    </c:extLst>
                    <c:strCache>
                      <c:ptCount val="1"/>
                      <c:pt idx="0">
                        <c:v>São Judas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'Jan20'!$B$7:$AG$7</c15:sqref>
                        </c15:fullRef>
                        <c15:formulaRef>
                          <c15:sqref>'Jan20'!$B$7:$AF$7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3</c:v>
                      </c:pt>
                      <c:pt idx="21">
                        <c:v>1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0</c:v>
                      </c:pt>
                      <c:pt idx="25">
                        <c:v>1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FBF-46B5-ABB2-968D5179BBA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'Jan20'!$A$8</c15:sqref>
                        </c15:formulaRef>
                      </c:ext>
                    </c:extLst>
                    <c:strCache>
                      <c:ptCount val="1"/>
                      <c:pt idx="0">
                        <c:v>São João Batista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'Jan20'!$B$8:$AG$8</c15:sqref>
                        </c15:fullRef>
                        <c15:formulaRef>
                          <c15:sqref>'Jan20'!$B$8:$AF$8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BF-46B5-ABB2-968D5179BBA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'Jan20'!$B$9:$AG$9</c15:sqref>
                        </c15:fullRef>
                        <c15:formulaRef>
                          <c15:sqref>'Jan20'!$B$9:$AF$9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3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FBF-46B5-ABB2-968D5179BBA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'Jan20'!$B$10:$AG$10</c15:sqref>
                        </c15:fullRef>
                        <c15:formulaRef>
                          <c15:sqref>'Jan20'!$B$10:$AF$10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12</c:v>
                      </c:pt>
                      <c:pt idx="6">
                        <c:v>20</c:v>
                      </c:pt>
                      <c:pt idx="7">
                        <c:v>15</c:v>
                      </c:pt>
                      <c:pt idx="8">
                        <c:v>27</c:v>
                      </c:pt>
                      <c:pt idx="9">
                        <c:v>21</c:v>
                      </c:pt>
                      <c:pt idx="10">
                        <c:v>16</c:v>
                      </c:pt>
                      <c:pt idx="11">
                        <c:v>11</c:v>
                      </c:pt>
                      <c:pt idx="12">
                        <c:v>22</c:v>
                      </c:pt>
                      <c:pt idx="13">
                        <c:v>13</c:v>
                      </c:pt>
                      <c:pt idx="14">
                        <c:v>11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11</c:v>
                      </c:pt>
                      <c:pt idx="18">
                        <c:v>13</c:v>
                      </c:pt>
                      <c:pt idx="19">
                        <c:v>15</c:v>
                      </c:pt>
                      <c:pt idx="20">
                        <c:v>21</c:v>
                      </c:pt>
                      <c:pt idx="21">
                        <c:v>13</c:v>
                      </c:pt>
                      <c:pt idx="22">
                        <c:v>8</c:v>
                      </c:pt>
                      <c:pt idx="23">
                        <c:v>10</c:v>
                      </c:pt>
                      <c:pt idx="24">
                        <c:v>12</c:v>
                      </c:pt>
                      <c:pt idx="25">
                        <c:v>18</c:v>
                      </c:pt>
                      <c:pt idx="26">
                        <c:v>29</c:v>
                      </c:pt>
                      <c:pt idx="27">
                        <c:v>29</c:v>
                      </c:pt>
                      <c:pt idx="28">
                        <c:v>25</c:v>
                      </c:pt>
                      <c:pt idx="29">
                        <c:v>15</c:v>
                      </c:pt>
                      <c:pt idx="30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FBF-46B5-ABB2-968D5179BBA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'Jan20'!$B$11:$AG$11</c15:sqref>
                        </c15:fullRef>
                        <c15:formulaRef>
                          <c15:sqref>'Jan20'!$B$11:$AF$11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FBF-46B5-ABB2-968D5179BBA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'Jan20'!$A$12</c15:sqref>
                        </c15:formulaRef>
                      </c:ext>
                    </c:extLst>
                    <c:strCache>
                      <c:ptCount val="1"/>
                      <c:pt idx="0">
                        <c:v>PARTICULARES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'Jan20'!$B$12:$AG$12</c15:sqref>
                        </c15:fullRef>
                        <c15:formulaRef>
                          <c15:sqref>'Jan20'!$B$12:$AF$12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FBF-46B5-ABB2-968D5179BBA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'Jan20'!$A$13</c15:sqref>
                        </c15:formulaRef>
                      </c:ext>
                    </c:extLst>
                    <c:strCache>
                      <c:ptCount val="1"/>
                      <c:pt idx="0">
                        <c:v>Memorial*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'Jan20'!$B$13:$AG$13</c15:sqref>
                        </c15:fullRef>
                        <c15:formulaRef>
                          <c15:sqref>'Jan20'!$B$13:$AF$13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FBF-46B5-ABB2-968D5179BBA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'Jan20'!$A$14</c15:sqref>
                        </c15:formulaRef>
                      </c:ext>
                    </c:extLst>
                    <c:strCache>
                      <c:ptCount val="1"/>
                      <c:pt idx="0">
                        <c:v>Primaveras**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'Jan20'!$B$14:$AG$14</c15:sqref>
                        </c15:fullRef>
                        <c15:formulaRef>
                          <c15:sqref>'Jan20'!$B$14:$AF$14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18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3</c:v>
                      </c:pt>
                      <c:pt idx="4">
                        <c:v>9</c:v>
                      </c:pt>
                      <c:pt idx="5">
                        <c:v>1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5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3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5</c:v>
                      </c:pt>
                      <c:pt idx="20">
                        <c:v>8</c:v>
                      </c:pt>
                      <c:pt idx="21">
                        <c:v>2</c:v>
                      </c:pt>
                      <c:pt idx="22">
                        <c:v>4</c:v>
                      </c:pt>
                      <c:pt idx="23">
                        <c:v>8</c:v>
                      </c:pt>
                      <c:pt idx="24">
                        <c:v>13</c:v>
                      </c:pt>
                      <c:pt idx="25">
                        <c:v>7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FBF-46B5-ABB2-968D5179BBA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'Jan20'!$B$15:$AG$15</c15:sqref>
                        </c15:fullRef>
                        <c15:formulaRef>
                          <c15:sqref>'Jan20'!$B$15:$AF$15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FBF-46B5-ABB2-968D5179BBA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'Jan20'!$B$16:$AG$16</c15:sqref>
                        </c15:fullRef>
                        <c15:formulaRef>
                          <c15:sqref>'Jan20'!$B$16:$AF$16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18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3</c:v>
                      </c:pt>
                      <c:pt idx="4">
                        <c:v>9</c:v>
                      </c:pt>
                      <c:pt idx="5">
                        <c:v>1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5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3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5</c:v>
                      </c:pt>
                      <c:pt idx="20">
                        <c:v>8</c:v>
                      </c:pt>
                      <c:pt idx="21">
                        <c:v>2</c:v>
                      </c:pt>
                      <c:pt idx="22">
                        <c:v>4</c:v>
                      </c:pt>
                      <c:pt idx="23">
                        <c:v>8</c:v>
                      </c:pt>
                      <c:pt idx="24">
                        <c:v>13</c:v>
                      </c:pt>
                      <c:pt idx="25">
                        <c:v>7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FBF-46B5-ABB2-968D5179BBA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'Jan20'!$A$17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'Jan20'!$B$1:$AG$2</c15:sqref>
                        </c15:fullRef>
                        <c15:formulaRef>
                          <c15:sqref>'Jan20'!$B$1:$AG$2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JANEIRO / 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'Jan20'!$B$17:$AG$17</c15:sqref>
                        </c15:fullRef>
                        <c15:formulaRef>
                          <c15:sqref>'Jan20'!$B$17:$AF$17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FBF-46B5-ABB2-968D5179BBA7}"/>
                  </c:ext>
                </c:extLst>
              </c15:ser>
            </c15:filteredBarSeries>
          </c:ext>
        </c:extLst>
      </c:barChart>
      <c:catAx>
        <c:axId val="9575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810688"/>
        <c:crosses val="autoZero"/>
        <c:auto val="1"/>
        <c:lblAlgn val="ctr"/>
        <c:lblOffset val="100"/>
      </c:catAx>
      <c:valAx>
        <c:axId val="95810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7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'Out20'!$A$18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'Out20'!$B$1:$AG$2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Outubro/2020</c:v>
                  </c:pt>
                </c:lvl>
              </c:multiLvlStrCache>
            </c:multiLvlStrRef>
          </c:cat>
          <c:val>
            <c:numRef>
              <c:f>'Out20'!$B$18:$AF$18</c:f>
              <c:numCache>
                <c:formatCode>General</c:formatCode>
                <c:ptCount val="31"/>
                <c:pt idx="0">
                  <c:v>22</c:v>
                </c:pt>
                <c:pt idx="1">
                  <c:v>23</c:v>
                </c:pt>
                <c:pt idx="2">
                  <c:v>29</c:v>
                </c:pt>
                <c:pt idx="3">
                  <c:v>25</c:v>
                </c:pt>
                <c:pt idx="4">
                  <c:v>22</c:v>
                </c:pt>
                <c:pt idx="5">
                  <c:v>31</c:v>
                </c:pt>
                <c:pt idx="6">
                  <c:v>26</c:v>
                </c:pt>
                <c:pt idx="7">
                  <c:v>17</c:v>
                </c:pt>
                <c:pt idx="8">
                  <c:v>22</c:v>
                </c:pt>
                <c:pt idx="9">
                  <c:v>22</c:v>
                </c:pt>
                <c:pt idx="10">
                  <c:v>27</c:v>
                </c:pt>
                <c:pt idx="11">
                  <c:v>21</c:v>
                </c:pt>
                <c:pt idx="12">
                  <c:v>23</c:v>
                </c:pt>
                <c:pt idx="13">
                  <c:v>21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14</c:v>
                </c:pt>
                <c:pt idx="18">
                  <c:v>31</c:v>
                </c:pt>
                <c:pt idx="19">
                  <c:v>21</c:v>
                </c:pt>
                <c:pt idx="20">
                  <c:v>16</c:v>
                </c:pt>
                <c:pt idx="21">
                  <c:v>19</c:v>
                </c:pt>
                <c:pt idx="22">
                  <c:v>25</c:v>
                </c:pt>
                <c:pt idx="23">
                  <c:v>23</c:v>
                </c:pt>
                <c:pt idx="24">
                  <c:v>24</c:v>
                </c:pt>
                <c:pt idx="25">
                  <c:v>29</c:v>
                </c:pt>
                <c:pt idx="26">
                  <c:v>18</c:v>
                </c:pt>
                <c:pt idx="27">
                  <c:v>23</c:v>
                </c:pt>
                <c:pt idx="28">
                  <c:v>22</c:v>
                </c:pt>
                <c:pt idx="29">
                  <c:v>23</c:v>
                </c:pt>
                <c:pt idx="30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D49E-4213-B1CE-C3EF5720F98A}"/>
            </c:ext>
          </c:extLst>
        </c:ser>
        <c:dLbls>
          <c:showVal val="1"/>
        </c:dLbls>
        <c:gapWidth val="219"/>
        <c:overlap val="-27"/>
        <c:axId val="100390400"/>
        <c:axId val="100391936"/>
        <c:extLst xmlns:c16r2="http://schemas.microsoft.com/office/drawing/2015/06/chart"/>
      </c:barChart>
      <c:catAx>
        <c:axId val="100390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391936"/>
        <c:crosses val="autoZero"/>
        <c:auto val="1"/>
        <c:lblAlgn val="ctr"/>
        <c:lblOffset val="100"/>
      </c:catAx>
      <c:valAx>
        <c:axId val="100391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39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'Nov20'!$B$1:$AG$2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Novembro/2020</c:v>
                  </c:pt>
                </c:lvl>
              </c:multiLvlStrCache>
            </c:multiLvlStrRef>
          </c:cat>
          <c:val>
            <c:numRef>
              <c:f>'Nov20'!$B$18:$AF$18</c:f>
              <c:numCache>
                <c:formatCode>General</c:formatCode>
                <c:ptCount val="30"/>
                <c:pt idx="0">
                  <c:v>20</c:v>
                </c:pt>
                <c:pt idx="1">
                  <c:v>18</c:v>
                </c:pt>
                <c:pt idx="2">
                  <c:v>23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27</c:v>
                </c:pt>
                <c:pt idx="14">
                  <c:v>27</c:v>
                </c:pt>
                <c:pt idx="15">
                  <c:v>24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28</c:v>
                </c:pt>
                <c:pt idx="21">
                  <c:v>29</c:v>
                </c:pt>
                <c:pt idx="22">
                  <c:v>23</c:v>
                </c:pt>
                <c:pt idx="23">
                  <c:v>28</c:v>
                </c:pt>
                <c:pt idx="24">
                  <c:v>23</c:v>
                </c:pt>
                <c:pt idx="25">
                  <c:v>21</c:v>
                </c:pt>
                <c:pt idx="26">
                  <c:v>28</c:v>
                </c:pt>
                <c:pt idx="27">
                  <c:v>23</c:v>
                </c:pt>
                <c:pt idx="28">
                  <c:v>23</c:v>
                </c:pt>
                <c:pt idx="29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19F5-4B54-801C-A07D9620E139}"/>
            </c:ext>
          </c:extLst>
        </c:ser>
        <c:dLbls>
          <c:showVal val="1"/>
        </c:dLbls>
        <c:gapWidth val="219"/>
        <c:overlap val="-27"/>
        <c:axId val="103501824"/>
        <c:axId val="103503360"/>
        <c:extLst xmlns:c16r2="http://schemas.microsoft.com/office/drawing/2015/06/chart"/>
      </c:barChart>
      <c:catAx>
        <c:axId val="10350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03360"/>
        <c:crosses val="autoZero"/>
        <c:auto val="1"/>
        <c:lblAlgn val="ctr"/>
        <c:lblOffset val="100"/>
      </c:catAx>
      <c:valAx>
        <c:axId val="103503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0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'Dez20'!$A$18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'Dez20'!$B$1:$AG$2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Dezembro/2020</c:v>
                  </c:pt>
                </c:lvl>
              </c:multiLvlStrCache>
            </c:multiLvlStrRef>
          </c:cat>
          <c:val>
            <c:numRef>
              <c:f>'Dez20'!$B$18:$AF$18</c:f>
              <c:numCache>
                <c:formatCode>General</c:formatCode>
                <c:ptCount val="31"/>
                <c:pt idx="0">
                  <c:v>29</c:v>
                </c:pt>
                <c:pt idx="1">
                  <c:v>28</c:v>
                </c:pt>
                <c:pt idx="2">
                  <c:v>37</c:v>
                </c:pt>
                <c:pt idx="3">
                  <c:v>23</c:v>
                </c:pt>
                <c:pt idx="4">
                  <c:v>22</c:v>
                </c:pt>
                <c:pt idx="5">
                  <c:v>24</c:v>
                </c:pt>
                <c:pt idx="6">
                  <c:v>17</c:v>
                </c:pt>
                <c:pt idx="7">
                  <c:v>20</c:v>
                </c:pt>
                <c:pt idx="8">
                  <c:v>25</c:v>
                </c:pt>
                <c:pt idx="9">
                  <c:v>26</c:v>
                </c:pt>
                <c:pt idx="10">
                  <c:v>21</c:v>
                </c:pt>
                <c:pt idx="11">
                  <c:v>21</c:v>
                </c:pt>
                <c:pt idx="12">
                  <c:v>30</c:v>
                </c:pt>
                <c:pt idx="13">
                  <c:v>31</c:v>
                </c:pt>
                <c:pt idx="14">
                  <c:v>22</c:v>
                </c:pt>
                <c:pt idx="15">
                  <c:v>25</c:v>
                </c:pt>
                <c:pt idx="16">
                  <c:v>34</c:v>
                </c:pt>
                <c:pt idx="17">
                  <c:v>16</c:v>
                </c:pt>
                <c:pt idx="18">
                  <c:v>31</c:v>
                </c:pt>
                <c:pt idx="19">
                  <c:v>25</c:v>
                </c:pt>
                <c:pt idx="20">
                  <c:v>20</c:v>
                </c:pt>
                <c:pt idx="21">
                  <c:v>23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  <c:pt idx="25">
                  <c:v>28</c:v>
                </c:pt>
                <c:pt idx="26">
                  <c:v>17</c:v>
                </c:pt>
                <c:pt idx="27">
                  <c:v>24</c:v>
                </c:pt>
                <c:pt idx="28">
                  <c:v>23</c:v>
                </c:pt>
                <c:pt idx="29">
                  <c:v>35</c:v>
                </c:pt>
                <c:pt idx="30">
                  <c:v>26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F8C0-44A2-A6E7-B6BD16377273}"/>
            </c:ext>
          </c:extLst>
        </c:ser>
        <c:dLbls>
          <c:showVal val="1"/>
        </c:dLbls>
        <c:gapWidth val="219"/>
        <c:overlap val="-27"/>
        <c:axId val="103511552"/>
        <c:axId val="103546880"/>
        <c:extLst xmlns:c16r2="http://schemas.microsoft.com/office/drawing/2015/06/chart"/>
      </c:barChart>
      <c:catAx>
        <c:axId val="10351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46880"/>
        <c:crosses val="autoZero"/>
        <c:auto val="1"/>
        <c:lblAlgn val="ctr"/>
        <c:lblOffset val="100"/>
      </c:catAx>
      <c:valAx>
        <c:axId val="103546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1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 b="1"/>
              <a:t>Sepultamentos no Município de Guarulhos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'Comparativo 2019 - 2020'!$B$2</c:f>
              <c:strCache>
                <c:ptCount val="1"/>
                <c:pt idx="0">
                  <c:v>2019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4.0501650165016403E-2"/>
                  <c:y val="-5.327537182852152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C7-40CA-9E3C-6EFA6666A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2019 - 2020'!$A$3:$A$14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2019 - 2020'!$A$2:$A$15</c15:sqref>
                  </c15:fullRef>
                </c:ext>
              </c:extLst>
            </c:strRef>
          </c:cat>
          <c:val>
            <c:numRef>
              <c:f>'Comparativo 2019 - 2020'!$B$3:$B$14</c:f>
              <c:numCache>
                <c:formatCode>General</c:formatCode>
                <c:ptCount val="12"/>
                <c:pt idx="0">
                  <c:v>673</c:v>
                </c:pt>
                <c:pt idx="1">
                  <c:v>595</c:v>
                </c:pt>
                <c:pt idx="2">
                  <c:v>641</c:v>
                </c:pt>
                <c:pt idx="3">
                  <c:v>711</c:v>
                </c:pt>
                <c:pt idx="4">
                  <c:v>760</c:v>
                </c:pt>
                <c:pt idx="5">
                  <c:v>819</c:v>
                </c:pt>
                <c:pt idx="6">
                  <c:v>777</c:v>
                </c:pt>
                <c:pt idx="7">
                  <c:v>757</c:v>
                </c:pt>
                <c:pt idx="8">
                  <c:v>706</c:v>
                </c:pt>
                <c:pt idx="9">
                  <c:v>732</c:v>
                </c:pt>
                <c:pt idx="10">
                  <c:v>696</c:v>
                </c:pt>
                <c:pt idx="11">
                  <c:v>714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2019 - 2020'!$B$2:$B$15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81-4162-BAB0-FBF01D70A9A7}"/>
            </c:ext>
          </c:extLst>
        </c:ser>
        <c:ser>
          <c:idx val="1"/>
          <c:order val="1"/>
          <c:tx>
            <c:strRef>
              <c:f>'Comparativo 2019 - 2020'!$C$2</c:f>
              <c:strCache>
                <c:ptCount val="1"/>
                <c:pt idx="0">
                  <c:v>2020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4.0501650165016403E-2"/>
                  <c:y val="4.864574219889166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C7-40CA-9E3C-6EFA6666A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2019 - 2020'!$A$3:$A$14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2019 - 2020'!$A$2:$A$15</c15:sqref>
                  </c15:fullRef>
                </c:ext>
              </c:extLst>
            </c:strRef>
          </c:cat>
          <c:val>
            <c:numRef>
              <c:f>'Comparativo 2019 - 2020'!$C$3:$C$14</c:f>
              <c:numCache>
                <c:formatCode>#,##0</c:formatCode>
                <c:ptCount val="12"/>
                <c:pt idx="0">
                  <c:v>689</c:v>
                </c:pt>
                <c:pt idx="1">
                  <c:v>608</c:v>
                </c:pt>
                <c:pt idx="2">
                  <c:v>761</c:v>
                </c:pt>
                <c:pt idx="3">
                  <c:v>823</c:v>
                </c:pt>
                <c:pt idx="4">
                  <c:v>1085</c:v>
                </c:pt>
                <c:pt idx="5">
                  <c:v>1130</c:v>
                </c:pt>
                <c:pt idx="6">
                  <c:v>940</c:v>
                </c:pt>
                <c:pt idx="7">
                  <c:v>930</c:v>
                </c:pt>
                <c:pt idx="8">
                  <c:v>761</c:v>
                </c:pt>
                <c:pt idx="9">
                  <c:v>727</c:v>
                </c:pt>
                <c:pt idx="10">
                  <c:v>732</c:v>
                </c:pt>
                <c:pt idx="11">
                  <c:v>790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2019 - 2020'!$C$2:$C$15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81-4162-BAB0-FBF01D70A9A7}"/>
            </c:ext>
          </c:extLst>
        </c:ser>
        <c:marker val="1"/>
        <c:axId val="103618048"/>
        <c:axId val="103619584"/>
      </c:lineChart>
      <c:catAx>
        <c:axId val="103618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19584"/>
        <c:crosses val="autoZero"/>
        <c:auto val="1"/>
        <c:lblAlgn val="ctr"/>
        <c:lblOffset val="100"/>
      </c:catAx>
      <c:valAx>
        <c:axId val="103619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 b="1"/>
              <a:t>Cemitérios Munícipais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'Comparativo 2019 - 2020'!$B$18</c:f>
              <c:strCache>
                <c:ptCount val="1"/>
                <c:pt idx="0">
                  <c:v>2019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4.0541777896534063E-2"/>
                  <c:y val="-5.412100263004113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10-4F0B-935B-7841C5FB6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2019 - 2020'!$A$19:$A$30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2019 - 2020'!$A$17:$A$31</c15:sqref>
                  </c15:fullRef>
                </c:ext>
              </c:extLst>
            </c:strRef>
          </c:cat>
          <c:val>
            <c:numRef>
              <c:f>'Comparativo 2019 - 2020'!$B$19:$B$30</c:f>
              <c:numCache>
                <c:formatCode>#,##0</c:formatCode>
                <c:ptCount val="12"/>
                <c:pt idx="0">
                  <c:v>515</c:v>
                </c:pt>
                <c:pt idx="1">
                  <c:v>446</c:v>
                </c:pt>
                <c:pt idx="2">
                  <c:v>485</c:v>
                </c:pt>
                <c:pt idx="3">
                  <c:v>531</c:v>
                </c:pt>
                <c:pt idx="4">
                  <c:v>556</c:v>
                </c:pt>
                <c:pt idx="5">
                  <c:v>621</c:v>
                </c:pt>
                <c:pt idx="6">
                  <c:v>601</c:v>
                </c:pt>
                <c:pt idx="7">
                  <c:v>591</c:v>
                </c:pt>
                <c:pt idx="8">
                  <c:v>513</c:v>
                </c:pt>
                <c:pt idx="9">
                  <c:v>548</c:v>
                </c:pt>
                <c:pt idx="10">
                  <c:v>527</c:v>
                </c:pt>
                <c:pt idx="11">
                  <c:v>530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2019 - 2020'!$B$17:$B$31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7B-4D90-9B4C-DCC044F938F2}"/>
            </c:ext>
          </c:extLst>
        </c:ser>
        <c:ser>
          <c:idx val="1"/>
          <c:order val="1"/>
          <c:tx>
            <c:strRef>
              <c:f>'Comparativo 2019 - 2020'!$C$18</c:f>
              <c:strCache>
                <c:ptCount val="1"/>
                <c:pt idx="0">
                  <c:v>2020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3.2613138151449388E-2"/>
                  <c:y val="7.293346240359531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10-4F0B-935B-7841C5FB6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2019 - 2020'!$A$19:$A$30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2019 - 2020'!$A$17:$A$31</c15:sqref>
                  </c15:fullRef>
                </c:ext>
              </c:extLst>
            </c:strRef>
          </c:cat>
          <c:val>
            <c:numRef>
              <c:f>'Comparativo 2019 - 2020'!$C$19:$C$30</c:f>
              <c:numCache>
                <c:formatCode>#,##0</c:formatCode>
                <c:ptCount val="12"/>
                <c:pt idx="0">
                  <c:v>503</c:v>
                </c:pt>
                <c:pt idx="1">
                  <c:v>459</c:v>
                </c:pt>
                <c:pt idx="2">
                  <c:v>567</c:v>
                </c:pt>
                <c:pt idx="3">
                  <c:v>619</c:v>
                </c:pt>
                <c:pt idx="4">
                  <c:v>820</c:v>
                </c:pt>
                <c:pt idx="5">
                  <c:v>812</c:v>
                </c:pt>
                <c:pt idx="6">
                  <c:v>700</c:v>
                </c:pt>
                <c:pt idx="7">
                  <c:v>679</c:v>
                </c:pt>
                <c:pt idx="8">
                  <c:v>571</c:v>
                </c:pt>
                <c:pt idx="9">
                  <c:v>570</c:v>
                </c:pt>
                <c:pt idx="10">
                  <c:v>534</c:v>
                </c:pt>
                <c:pt idx="11">
                  <c:v>593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2019 - 2020'!$C$17:$C$31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7B-4D90-9B4C-DCC044F938F2}"/>
            </c:ext>
          </c:extLst>
        </c:ser>
        <c:dLbls>
          <c:showVal val="1"/>
        </c:dLbls>
        <c:marker val="1"/>
        <c:axId val="103683200"/>
        <c:axId val="103684736"/>
      </c:lineChart>
      <c:catAx>
        <c:axId val="103683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84736"/>
        <c:crosses val="autoZero"/>
        <c:auto val="1"/>
        <c:lblAlgn val="ctr"/>
        <c:lblOffset val="100"/>
      </c:catAx>
      <c:valAx>
        <c:axId val="103684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8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'Jan21'!$A$18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'Jan21'!$B$1:$AG$2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Janeiro/2021</c:v>
                  </c:pt>
                </c:lvl>
              </c:multiLvlStrCache>
            </c:multiLvlStrRef>
          </c:cat>
          <c:val>
            <c:numRef>
              <c:f>'Jan21'!$B$18:$AF$18</c:f>
              <c:numCache>
                <c:formatCode>General</c:formatCode>
                <c:ptCount val="31"/>
                <c:pt idx="0">
                  <c:v>21</c:v>
                </c:pt>
                <c:pt idx="1">
                  <c:v>20</c:v>
                </c:pt>
                <c:pt idx="2">
                  <c:v>28</c:v>
                </c:pt>
                <c:pt idx="3">
                  <c:v>24</c:v>
                </c:pt>
                <c:pt idx="4">
                  <c:v>24</c:v>
                </c:pt>
                <c:pt idx="5">
                  <c:v>35</c:v>
                </c:pt>
                <c:pt idx="6">
                  <c:v>34</c:v>
                </c:pt>
                <c:pt idx="7">
                  <c:v>27</c:v>
                </c:pt>
                <c:pt idx="8">
                  <c:v>20</c:v>
                </c:pt>
                <c:pt idx="9">
                  <c:v>21</c:v>
                </c:pt>
                <c:pt idx="10">
                  <c:v>27</c:v>
                </c:pt>
                <c:pt idx="11">
                  <c:v>23</c:v>
                </c:pt>
                <c:pt idx="12">
                  <c:v>36</c:v>
                </c:pt>
                <c:pt idx="13">
                  <c:v>31</c:v>
                </c:pt>
                <c:pt idx="14">
                  <c:v>36</c:v>
                </c:pt>
                <c:pt idx="15">
                  <c:v>29</c:v>
                </c:pt>
                <c:pt idx="16">
                  <c:v>29</c:v>
                </c:pt>
                <c:pt idx="17">
                  <c:v>35</c:v>
                </c:pt>
                <c:pt idx="18">
                  <c:v>35</c:v>
                </c:pt>
                <c:pt idx="19">
                  <c:v>37</c:v>
                </c:pt>
                <c:pt idx="20">
                  <c:v>35</c:v>
                </c:pt>
                <c:pt idx="21">
                  <c:v>32</c:v>
                </c:pt>
                <c:pt idx="22">
                  <c:v>26</c:v>
                </c:pt>
                <c:pt idx="23">
                  <c:v>28</c:v>
                </c:pt>
                <c:pt idx="24">
                  <c:v>31</c:v>
                </c:pt>
                <c:pt idx="25">
                  <c:v>40</c:v>
                </c:pt>
                <c:pt idx="26">
                  <c:v>37</c:v>
                </c:pt>
                <c:pt idx="27">
                  <c:v>29</c:v>
                </c:pt>
                <c:pt idx="28">
                  <c:v>48</c:v>
                </c:pt>
                <c:pt idx="29">
                  <c:v>29</c:v>
                </c:pt>
                <c:pt idx="30">
                  <c:v>33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DD1C-417E-AA96-16E71B23B76D}"/>
            </c:ext>
          </c:extLst>
        </c:ser>
        <c:dLbls>
          <c:showVal val="1"/>
        </c:dLbls>
        <c:gapWidth val="219"/>
        <c:overlap val="-27"/>
        <c:axId val="103767424"/>
        <c:axId val="103797888"/>
        <c:extLst xmlns:c16r2="http://schemas.microsoft.com/office/drawing/2015/06/chart"/>
      </c:barChart>
      <c:catAx>
        <c:axId val="103767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797888"/>
        <c:crosses val="autoZero"/>
        <c:auto val="1"/>
        <c:lblAlgn val="ctr"/>
        <c:lblOffset val="100"/>
      </c:catAx>
      <c:valAx>
        <c:axId val="103797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76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'Fev21'!$A$18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'Fev21'!$B$1:$AG$2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Total</c:v>
                  </c:pt>
                </c:lvl>
                <c:lvl>
                  <c:pt idx="0">
                    <c:v>Fevereiro/2021</c:v>
                  </c:pt>
                </c:lvl>
              </c:multiLvlStrCache>
            </c:multiLvlStrRef>
          </c:cat>
          <c:val>
            <c:numRef>
              <c:f>'Fev21'!$B$18:$AF$18</c:f>
              <c:numCache>
                <c:formatCode>General</c:formatCode>
                <c:ptCount val="28"/>
                <c:pt idx="0">
                  <c:v>25</c:v>
                </c:pt>
                <c:pt idx="1">
                  <c:v>31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23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25</c:v>
                </c:pt>
                <c:pt idx="13">
                  <c:v>32</c:v>
                </c:pt>
                <c:pt idx="14">
                  <c:v>33</c:v>
                </c:pt>
                <c:pt idx="15">
                  <c:v>37</c:v>
                </c:pt>
                <c:pt idx="16">
                  <c:v>28</c:v>
                </c:pt>
                <c:pt idx="17">
                  <c:v>27</c:v>
                </c:pt>
                <c:pt idx="18">
                  <c:v>31</c:v>
                </c:pt>
                <c:pt idx="19">
                  <c:v>29</c:v>
                </c:pt>
                <c:pt idx="20">
                  <c:v>48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25</c:v>
                </c:pt>
                <c:pt idx="26">
                  <c:v>26</c:v>
                </c:pt>
                <c:pt idx="27">
                  <c:v>36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38B-402D-BF97-D315534406E2}"/>
            </c:ext>
          </c:extLst>
        </c:ser>
        <c:dLbls>
          <c:showVal val="1"/>
        </c:dLbls>
        <c:gapWidth val="219"/>
        <c:overlap val="-27"/>
        <c:axId val="104114048"/>
        <c:axId val="104115584"/>
        <c:extLst xmlns:c16r2="http://schemas.microsoft.com/office/drawing/2015/06/chart"/>
      </c:barChart>
      <c:catAx>
        <c:axId val="104114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115584"/>
        <c:crosses val="autoZero"/>
        <c:auto val="1"/>
        <c:lblAlgn val="ctr"/>
        <c:lblOffset val="100"/>
      </c:catAx>
      <c:valAx>
        <c:axId val="104115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1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'mar21'!$A$18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'mar21'!$B$1:$AG$2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Março/2021</c:v>
                  </c:pt>
                </c:lvl>
              </c:multiLvlStrCache>
            </c:multiLvlStrRef>
          </c:cat>
          <c:val>
            <c:numRef>
              <c:f>'mar21'!$B$18:$AF$18</c:f>
              <c:numCache>
                <c:formatCode>General</c:formatCode>
                <c:ptCount val="31"/>
                <c:pt idx="0">
                  <c:v>19</c:v>
                </c:pt>
                <c:pt idx="1">
                  <c:v>35</c:v>
                </c:pt>
                <c:pt idx="2">
                  <c:v>20</c:v>
                </c:pt>
                <c:pt idx="3">
                  <c:v>37</c:v>
                </c:pt>
                <c:pt idx="4">
                  <c:v>32</c:v>
                </c:pt>
                <c:pt idx="5">
                  <c:v>35</c:v>
                </c:pt>
                <c:pt idx="6">
                  <c:v>32</c:v>
                </c:pt>
                <c:pt idx="7">
                  <c:v>34</c:v>
                </c:pt>
                <c:pt idx="8">
                  <c:v>48</c:v>
                </c:pt>
                <c:pt idx="9">
                  <c:v>27</c:v>
                </c:pt>
                <c:pt idx="10">
                  <c:v>32</c:v>
                </c:pt>
                <c:pt idx="11">
                  <c:v>41</c:v>
                </c:pt>
                <c:pt idx="12">
                  <c:v>49</c:v>
                </c:pt>
                <c:pt idx="13">
                  <c:v>50</c:v>
                </c:pt>
                <c:pt idx="14">
                  <c:v>47</c:v>
                </c:pt>
                <c:pt idx="15">
                  <c:v>52</c:v>
                </c:pt>
                <c:pt idx="16">
                  <c:v>58</c:v>
                </c:pt>
                <c:pt idx="17">
                  <c:v>51</c:v>
                </c:pt>
                <c:pt idx="18">
                  <c:v>59</c:v>
                </c:pt>
                <c:pt idx="19">
                  <c:v>63</c:v>
                </c:pt>
                <c:pt idx="20">
                  <c:v>55</c:v>
                </c:pt>
                <c:pt idx="21">
                  <c:v>57</c:v>
                </c:pt>
                <c:pt idx="22">
                  <c:v>82</c:v>
                </c:pt>
                <c:pt idx="23">
                  <c:v>65</c:v>
                </c:pt>
                <c:pt idx="24">
                  <c:v>69</c:v>
                </c:pt>
                <c:pt idx="25">
                  <c:v>78</c:v>
                </c:pt>
                <c:pt idx="26">
                  <c:v>59</c:v>
                </c:pt>
                <c:pt idx="27">
                  <c:v>74</c:v>
                </c:pt>
                <c:pt idx="28">
                  <c:v>60</c:v>
                </c:pt>
                <c:pt idx="29">
                  <c:v>69</c:v>
                </c:pt>
                <c:pt idx="30">
                  <c:v>77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47B-4414-816A-FD65505D26A3}"/>
            </c:ext>
          </c:extLst>
        </c:ser>
        <c:dLbls>
          <c:showVal val="1"/>
        </c:dLbls>
        <c:gapWidth val="219"/>
        <c:overlap val="-27"/>
        <c:axId val="98153216"/>
        <c:axId val="98154752"/>
        <c:extLst xmlns:c16r2="http://schemas.microsoft.com/office/drawing/2015/06/chart"/>
      </c:barChart>
      <c:catAx>
        <c:axId val="98153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154752"/>
        <c:crosses val="autoZero"/>
        <c:auto val="1"/>
        <c:lblAlgn val="ctr"/>
        <c:lblOffset val="100"/>
      </c:catAx>
      <c:valAx>
        <c:axId val="98154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15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'Abr21'!$A$18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'Abr21'!$B$1:$AF$2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Abril/2021</c:v>
                  </c:pt>
                </c:lvl>
              </c:multiLvlStrCache>
            </c:multiLvlStrRef>
          </c:cat>
          <c:val>
            <c:numRef>
              <c:f>'Abr21'!$B$18:$AE$18</c:f>
              <c:numCache>
                <c:formatCode>General</c:formatCode>
                <c:ptCount val="30"/>
                <c:pt idx="0">
                  <c:v>53</c:v>
                </c:pt>
                <c:pt idx="1">
                  <c:v>59</c:v>
                </c:pt>
                <c:pt idx="2">
                  <c:v>41</c:v>
                </c:pt>
                <c:pt idx="3">
                  <c:v>58</c:v>
                </c:pt>
                <c:pt idx="4">
                  <c:v>60</c:v>
                </c:pt>
                <c:pt idx="5">
                  <c:v>60</c:v>
                </c:pt>
                <c:pt idx="6">
                  <c:v>62</c:v>
                </c:pt>
                <c:pt idx="7">
                  <c:v>53</c:v>
                </c:pt>
                <c:pt idx="8">
                  <c:v>48</c:v>
                </c:pt>
                <c:pt idx="9">
                  <c:v>51</c:v>
                </c:pt>
                <c:pt idx="10">
                  <c:v>42</c:v>
                </c:pt>
                <c:pt idx="11">
                  <c:v>36</c:v>
                </c:pt>
                <c:pt idx="12">
                  <c:v>55</c:v>
                </c:pt>
                <c:pt idx="13">
                  <c:v>47</c:v>
                </c:pt>
                <c:pt idx="14">
                  <c:v>50</c:v>
                </c:pt>
                <c:pt idx="15">
                  <c:v>52</c:v>
                </c:pt>
                <c:pt idx="16">
                  <c:v>40</c:v>
                </c:pt>
                <c:pt idx="17">
                  <c:v>38</c:v>
                </c:pt>
                <c:pt idx="18">
                  <c:v>46</c:v>
                </c:pt>
                <c:pt idx="19">
                  <c:v>47</c:v>
                </c:pt>
                <c:pt idx="20">
                  <c:v>55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44</c:v>
                </c:pt>
                <c:pt idx="25">
                  <c:v>37</c:v>
                </c:pt>
                <c:pt idx="26">
                  <c:v>38</c:v>
                </c:pt>
                <c:pt idx="27">
                  <c:v>42</c:v>
                </c:pt>
                <c:pt idx="28">
                  <c:v>46</c:v>
                </c:pt>
                <c:pt idx="29">
                  <c:v>47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DA24-43CA-9838-BC054E3A7853}"/>
            </c:ext>
          </c:extLst>
        </c:ser>
        <c:dLbls>
          <c:showVal val="1"/>
        </c:dLbls>
        <c:gapWidth val="219"/>
        <c:overlap val="-27"/>
        <c:axId val="109607552"/>
        <c:axId val="109633920"/>
        <c:extLst xmlns:c16r2="http://schemas.microsoft.com/office/drawing/2015/06/chart"/>
      </c:barChart>
      <c:catAx>
        <c:axId val="109607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633920"/>
        <c:crosses val="autoZero"/>
        <c:auto val="1"/>
        <c:lblAlgn val="ctr"/>
        <c:lblOffset val="100"/>
      </c:catAx>
      <c:valAx>
        <c:axId val="109633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6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'Mai21'!$A$18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'Mai21'!$B$1:$AG$2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Maio/2021</c:v>
                  </c:pt>
                </c:lvl>
              </c:multiLvlStrCache>
            </c:multiLvlStrRef>
          </c:cat>
          <c:val>
            <c:numRef>
              <c:f>'Mai21'!$B$18:$AF$18</c:f>
              <c:numCache>
                <c:formatCode>General</c:formatCode>
                <c:ptCount val="31"/>
                <c:pt idx="0">
                  <c:v>41</c:v>
                </c:pt>
                <c:pt idx="1">
                  <c:v>34</c:v>
                </c:pt>
                <c:pt idx="2">
                  <c:v>34</c:v>
                </c:pt>
                <c:pt idx="3">
                  <c:v>51</c:v>
                </c:pt>
                <c:pt idx="4">
                  <c:v>44</c:v>
                </c:pt>
                <c:pt idx="5">
                  <c:v>40</c:v>
                </c:pt>
                <c:pt idx="6">
                  <c:v>51</c:v>
                </c:pt>
                <c:pt idx="7">
                  <c:v>37</c:v>
                </c:pt>
                <c:pt idx="8">
                  <c:v>38</c:v>
                </c:pt>
                <c:pt idx="9">
                  <c:v>40</c:v>
                </c:pt>
                <c:pt idx="10">
                  <c:v>46</c:v>
                </c:pt>
                <c:pt idx="11">
                  <c:v>35</c:v>
                </c:pt>
                <c:pt idx="12">
                  <c:v>39</c:v>
                </c:pt>
                <c:pt idx="13">
                  <c:v>32</c:v>
                </c:pt>
                <c:pt idx="14">
                  <c:v>43</c:v>
                </c:pt>
                <c:pt idx="15">
                  <c:v>33</c:v>
                </c:pt>
                <c:pt idx="16">
                  <c:v>38</c:v>
                </c:pt>
                <c:pt idx="17">
                  <c:v>50</c:v>
                </c:pt>
                <c:pt idx="18">
                  <c:v>34</c:v>
                </c:pt>
                <c:pt idx="19">
                  <c:v>28</c:v>
                </c:pt>
                <c:pt idx="20">
                  <c:v>26</c:v>
                </c:pt>
                <c:pt idx="21">
                  <c:v>44</c:v>
                </c:pt>
                <c:pt idx="22">
                  <c:v>44</c:v>
                </c:pt>
                <c:pt idx="23">
                  <c:v>39</c:v>
                </c:pt>
                <c:pt idx="24">
                  <c:v>32</c:v>
                </c:pt>
                <c:pt idx="25">
                  <c:v>35</c:v>
                </c:pt>
                <c:pt idx="26">
                  <c:v>32</c:v>
                </c:pt>
                <c:pt idx="27">
                  <c:v>50</c:v>
                </c:pt>
                <c:pt idx="28">
                  <c:v>49</c:v>
                </c:pt>
                <c:pt idx="29">
                  <c:v>34</c:v>
                </c:pt>
                <c:pt idx="30">
                  <c:v>37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264-4ECA-9A5C-86680AC91D00}"/>
            </c:ext>
          </c:extLst>
        </c:ser>
        <c:dLbls>
          <c:showVal val="1"/>
        </c:dLbls>
        <c:gapWidth val="219"/>
        <c:overlap val="-27"/>
        <c:axId val="110978176"/>
        <c:axId val="110979712"/>
        <c:extLst xmlns:c16r2="http://schemas.microsoft.com/office/drawing/2015/06/chart"/>
      </c:barChart>
      <c:catAx>
        <c:axId val="110978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79712"/>
        <c:crosses val="autoZero"/>
        <c:auto val="1"/>
        <c:lblAlgn val="ctr"/>
        <c:lblOffset val="100"/>
      </c:catAx>
      <c:valAx>
        <c:axId val="110979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SEPULTAMENTOS DIÁRIOS</a:t>
            </a:r>
            <a:endParaRPr lang="pt-BR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4"/>
          <c:order val="0"/>
          <c:tx>
            <c:strRef>
              <c:f>'Fev20'!$A$18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'Fev20'!$B$1:$AG$2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Total</c:v>
                  </c:pt>
                </c:lvl>
                <c:lvl>
                  <c:pt idx="0">
                    <c:v>FEVEREIRO/2020</c:v>
                  </c:pt>
                </c:lvl>
              </c:multiLvlStrCache>
            </c:multiLvlStrRef>
          </c:cat>
          <c:val>
            <c:numRef>
              <c:f>'Fev20'!$B$18:$AG$18</c:f>
              <c:numCache>
                <c:formatCode>General</c:formatCode>
                <c:ptCount val="30"/>
                <c:pt idx="0">
                  <c:v>24</c:v>
                </c:pt>
                <c:pt idx="1">
                  <c:v>34</c:v>
                </c:pt>
                <c:pt idx="2">
                  <c:v>14</c:v>
                </c:pt>
                <c:pt idx="3">
                  <c:v>26</c:v>
                </c:pt>
                <c:pt idx="4">
                  <c:v>17</c:v>
                </c:pt>
                <c:pt idx="5">
                  <c:v>17</c:v>
                </c:pt>
                <c:pt idx="6">
                  <c:v>23</c:v>
                </c:pt>
                <c:pt idx="7">
                  <c:v>13</c:v>
                </c:pt>
                <c:pt idx="8">
                  <c:v>19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16</c:v>
                </c:pt>
                <c:pt idx="17">
                  <c:v>32</c:v>
                </c:pt>
                <c:pt idx="18">
                  <c:v>27</c:v>
                </c:pt>
                <c:pt idx="19">
                  <c:v>25</c:v>
                </c:pt>
                <c:pt idx="20">
                  <c:v>16</c:v>
                </c:pt>
                <c:pt idx="21">
                  <c:v>16</c:v>
                </c:pt>
                <c:pt idx="22">
                  <c:v>21</c:v>
                </c:pt>
                <c:pt idx="23">
                  <c:v>28</c:v>
                </c:pt>
                <c:pt idx="24">
                  <c:v>13</c:v>
                </c:pt>
                <c:pt idx="25">
                  <c:v>13</c:v>
                </c:pt>
                <c:pt idx="26">
                  <c:v>19</c:v>
                </c:pt>
                <c:pt idx="27">
                  <c:v>16</c:v>
                </c:pt>
                <c:pt idx="28">
                  <c:v>12</c:v>
                </c:pt>
                <c:pt idx="29">
                  <c:v>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D7B-459F-ACBC-9801416EC7DC}"/>
            </c:ext>
          </c:extLst>
        </c:ser>
        <c:dLbls>
          <c:showVal val="1"/>
        </c:dLbls>
        <c:gapWidth val="219"/>
        <c:overlap val="-27"/>
        <c:axId val="97400320"/>
        <c:axId val="974018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'Fev20'!$A$3</c15:sqref>
                        </c15:formulaRef>
                      </c:ext>
                    </c:extLst>
                    <c:strCache>
                      <c:ptCount val="1"/>
                      <c:pt idx="0">
                        <c:v>MUNICIPAIS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'Fev20'!$B$3:$AG$3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7B-459F-ACBC-9801416EC7D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'Fev20'!$A$4</c15:sqref>
                        </c15:formulaRef>
                      </c:ext>
                    </c:extLst>
                    <c:strCache>
                      <c:ptCount val="1"/>
                      <c:pt idx="0">
                        <c:v>Campo Santo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'Fev20'!$B$4:$AG$4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12</c:v>
                      </c:pt>
                      <c:pt idx="1">
                        <c:v>20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8</c:v>
                      </c:pt>
                      <c:pt idx="5">
                        <c:v>5</c:v>
                      </c:pt>
                      <c:pt idx="6">
                        <c:v>12</c:v>
                      </c:pt>
                      <c:pt idx="7">
                        <c:v>5</c:v>
                      </c:pt>
                      <c:pt idx="8">
                        <c:v>11</c:v>
                      </c:pt>
                      <c:pt idx="9">
                        <c:v>13</c:v>
                      </c:pt>
                      <c:pt idx="10">
                        <c:v>12</c:v>
                      </c:pt>
                      <c:pt idx="11">
                        <c:v>7</c:v>
                      </c:pt>
                      <c:pt idx="12">
                        <c:v>11</c:v>
                      </c:pt>
                      <c:pt idx="13">
                        <c:v>15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7</c:v>
                      </c:pt>
                      <c:pt idx="17">
                        <c:v>15</c:v>
                      </c:pt>
                      <c:pt idx="18">
                        <c:v>11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9</c:v>
                      </c:pt>
                      <c:pt idx="22">
                        <c:v>12</c:v>
                      </c:pt>
                      <c:pt idx="23">
                        <c:v>15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12</c:v>
                      </c:pt>
                      <c:pt idx="27">
                        <c:v>11</c:v>
                      </c:pt>
                      <c:pt idx="28">
                        <c:v>7</c:v>
                      </c:pt>
                      <c:pt idx="29">
                        <c:v>304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D7B-459F-ACBC-9801416EC7D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'Fev20'!$A$6</c15:sqref>
                        </c15:formulaRef>
                      </c:ext>
                    </c:extLst>
                    <c:strCache>
                      <c:ptCount val="1"/>
                      <c:pt idx="0">
                        <c:v>Bonsucesso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'Fev20'!$B$6:$AG$6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3</c:v>
                      </c:pt>
                      <c:pt idx="1">
                        <c:v>7</c:v>
                      </c:pt>
                      <c:pt idx="2">
                        <c:v>5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3</c:v>
                      </c:pt>
                      <c:pt idx="9">
                        <c:v>1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5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4</c:v>
                      </c:pt>
                      <c:pt idx="22">
                        <c:v>3</c:v>
                      </c:pt>
                      <c:pt idx="23">
                        <c:v>9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3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122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D7B-459F-ACBC-9801416EC7D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'Fev20'!$A$7</c15:sqref>
                        </c15:formulaRef>
                      </c:ext>
                    </c:extLst>
                    <c:strCache>
                      <c:ptCount val="1"/>
                      <c:pt idx="0">
                        <c:v>São Judas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'Fev20'!$B$7:$AG$7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2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D7B-459F-ACBC-9801416EC7D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'Fev20'!$A$8</c15:sqref>
                        </c15:formulaRef>
                      </c:ext>
                    </c:extLst>
                    <c:strCache>
                      <c:ptCount val="1"/>
                      <c:pt idx="0">
                        <c:v>São João Batista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'Fev20'!$B$8:$AG$8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D7B-459F-ACBC-9801416EC7D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'Fev20'!$B$9:$AG$9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D7B-459F-ACBC-9801416EC7D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'Fev20'!$B$10:$AG$10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12</c:v>
                      </c:pt>
                      <c:pt idx="3">
                        <c:v>20</c:v>
                      </c:pt>
                      <c:pt idx="4">
                        <c:v>11</c:v>
                      </c:pt>
                      <c:pt idx="5">
                        <c:v>9</c:v>
                      </c:pt>
                      <c:pt idx="6">
                        <c:v>18</c:v>
                      </c:pt>
                      <c:pt idx="7">
                        <c:v>10</c:v>
                      </c:pt>
                      <c:pt idx="8">
                        <c:v>14</c:v>
                      </c:pt>
                      <c:pt idx="9">
                        <c:v>14</c:v>
                      </c:pt>
                      <c:pt idx="10">
                        <c:v>16</c:v>
                      </c:pt>
                      <c:pt idx="11">
                        <c:v>14</c:v>
                      </c:pt>
                      <c:pt idx="12">
                        <c:v>17</c:v>
                      </c:pt>
                      <c:pt idx="13">
                        <c:v>22</c:v>
                      </c:pt>
                      <c:pt idx="14">
                        <c:v>15</c:v>
                      </c:pt>
                      <c:pt idx="15">
                        <c:v>15</c:v>
                      </c:pt>
                      <c:pt idx="16">
                        <c:v>15</c:v>
                      </c:pt>
                      <c:pt idx="17">
                        <c:v>24</c:v>
                      </c:pt>
                      <c:pt idx="18">
                        <c:v>23</c:v>
                      </c:pt>
                      <c:pt idx="19">
                        <c:v>18</c:v>
                      </c:pt>
                      <c:pt idx="20">
                        <c:v>13</c:v>
                      </c:pt>
                      <c:pt idx="21">
                        <c:v>13</c:v>
                      </c:pt>
                      <c:pt idx="22">
                        <c:v>16</c:v>
                      </c:pt>
                      <c:pt idx="23">
                        <c:v>24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17</c:v>
                      </c:pt>
                      <c:pt idx="27">
                        <c:v>13</c:v>
                      </c:pt>
                      <c:pt idx="28">
                        <c:v>10</c:v>
                      </c:pt>
                      <c:pt idx="29">
                        <c:v>459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D7B-459F-ACBC-9801416EC7D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'Fev20'!$B$11:$AG$11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D7B-459F-ACBC-9801416EC7D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'Fev20'!$A$12</c15:sqref>
                        </c15:formulaRef>
                      </c:ext>
                    </c:extLst>
                    <c:strCache>
                      <c:ptCount val="1"/>
                      <c:pt idx="0">
                        <c:v>PARTICULARES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'Fev20'!$B$12:$AG$12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D7B-459F-ACBC-9801416EC7D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'Fev20'!$A$13</c15:sqref>
                        </c15:formulaRef>
                      </c:ext>
                    </c:extLst>
                    <c:strCache>
                      <c:ptCount val="1"/>
                      <c:pt idx="0">
                        <c:v>Memorial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'Fev20'!$B$13:$AG$13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D7B-459F-ACBC-9801416EC7D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'Fev20'!$A$14</c15:sqref>
                        </c15:formulaRef>
                      </c:ext>
                    </c:extLst>
                    <c:strCache>
                      <c:ptCount val="1"/>
                      <c:pt idx="0">
                        <c:v>Primaveras*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'Fev20'!$B$14:$AG$14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8</c:v>
                      </c:pt>
                      <c:pt idx="1">
                        <c:v>7</c:v>
                      </c:pt>
                      <c:pt idx="2">
                        <c:v>2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8</c:v>
                      </c:pt>
                      <c:pt idx="6">
                        <c:v>5</c:v>
                      </c:pt>
                      <c:pt idx="7">
                        <c:v>3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4</c:v>
                      </c:pt>
                      <c:pt idx="16">
                        <c:v>1</c:v>
                      </c:pt>
                      <c:pt idx="17">
                        <c:v>8</c:v>
                      </c:pt>
                      <c:pt idx="18">
                        <c:v>4</c:v>
                      </c:pt>
                      <c:pt idx="19">
                        <c:v>7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5</c:v>
                      </c:pt>
                      <c:pt idx="23">
                        <c:v>4</c:v>
                      </c:pt>
                      <c:pt idx="24">
                        <c:v>2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123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D7B-459F-ACBC-9801416EC7D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'Fev20'!$B$15:$AG$15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D7B-459F-ACBC-9801416EC7D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'Fev20'!$B$16:$AG$16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8</c:v>
                      </c:pt>
                      <c:pt idx="1">
                        <c:v>7</c:v>
                      </c:pt>
                      <c:pt idx="2">
                        <c:v>2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8</c:v>
                      </c:pt>
                      <c:pt idx="6">
                        <c:v>5</c:v>
                      </c:pt>
                      <c:pt idx="7">
                        <c:v>3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4</c:v>
                      </c:pt>
                      <c:pt idx="16">
                        <c:v>1</c:v>
                      </c:pt>
                      <c:pt idx="17">
                        <c:v>8</c:v>
                      </c:pt>
                      <c:pt idx="18">
                        <c:v>4</c:v>
                      </c:pt>
                      <c:pt idx="19">
                        <c:v>7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5</c:v>
                      </c:pt>
                      <c:pt idx="23">
                        <c:v>4</c:v>
                      </c:pt>
                      <c:pt idx="24">
                        <c:v>2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149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D7B-459F-ACBC-9801416EC7D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'Fev20'!$B$1:$AG$2</c15:sqref>
                        </c15:formulaRef>
                      </c:ext>
                    </c:extLst>
                    <c:multiLvlStrCache>
                      <c:ptCount val="3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Total</c:v>
                        </c:pt>
                      </c:lvl>
                      <c:lvl>
                        <c:pt idx="0">
                          <c:v>FEVEREIRO/2020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'Fev20'!$B$17:$AG$17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D7B-459F-ACBC-9801416EC7DC}"/>
                  </c:ext>
                </c:extLst>
              </c15:ser>
            </c15:filteredBarSeries>
          </c:ext>
        </c:extLst>
      </c:barChart>
      <c:catAx>
        <c:axId val="97400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01856"/>
        <c:crosses val="autoZero"/>
        <c:auto val="1"/>
        <c:lblAlgn val="ctr"/>
        <c:lblOffset val="100"/>
      </c:catAx>
      <c:valAx>
        <c:axId val="97401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'Jun21'!$A$18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'Jun21'!$B$1:$AG$2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Junho/2021</c:v>
                  </c:pt>
                </c:lvl>
              </c:multiLvlStrCache>
            </c:multiLvlStrRef>
          </c:cat>
          <c:val>
            <c:numRef>
              <c:f>'Jun21'!$B$18:$AF$18</c:f>
              <c:numCache>
                <c:formatCode>General</c:formatCode>
                <c:ptCount val="30"/>
                <c:pt idx="0">
                  <c:v>40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34</c:v>
                </c:pt>
                <c:pt idx="7">
                  <c:v>27</c:v>
                </c:pt>
                <c:pt idx="8">
                  <c:v>34</c:v>
                </c:pt>
                <c:pt idx="9">
                  <c:v>42</c:v>
                </c:pt>
                <c:pt idx="10">
                  <c:v>42</c:v>
                </c:pt>
                <c:pt idx="11">
                  <c:v>35</c:v>
                </c:pt>
                <c:pt idx="12">
                  <c:v>41</c:v>
                </c:pt>
                <c:pt idx="13">
                  <c:v>48</c:v>
                </c:pt>
                <c:pt idx="14">
                  <c:v>44</c:v>
                </c:pt>
                <c:pt idx="15">
                  <c:v>35</c:v>
                </c:pt>
                <c:pt idx="16">
                  <c:v>36</c:v>
                </c:pt>
                <c:pt idx="17">
                  <c:v>35</c:v>
                </c:pt>
                <c:pt idx="18">
                  <c:v>39</c:v>
                </c:pt>
                <c:pt idx="19">
                  <c:v>28</c:v>
                </c:pt>
                <c:pt idx="20">
                  <c:v>39</c:v>
                </c:pt>
                <c:pt idx="21">
                  <c:v>49</c:v>
                </c:pt>
                <c:pt idx="22">
                  <c:v>30</c:v>
                </c:pt>
                <c:pt idx="23">
                  <c:v>46</c:v>
                </c:pt>
                <c:pt idx="24">
                  <c:v>47</c:v>
                </c:pt>
                <c:pt idx="25">
                  <c:v>30</c:v>
                </c:pt>
                <c:pt idx="26">
                  <c:v>30</c:v>
                </c:pt>
                <c:pt idx="27">
                  <c:v>39</c:v>
                </c:pt>
                <c:pt idx="28">
                  <c:v>35</c:v>
                </c:pt>
                <c:pt idx="29">
                  <c:v>40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9AC8-4FCF-AE43-86CB6E0B7B4F}"/>
            </c:ext>
          </c:extLst>
        </c:ser>
        <c:dLbls>
          <c:showVal val="1"/>
        </c:dLbls>
        <c:gapWidth val="219"/>
        <c:overlap val="-27"/>
        <c:axId val="110889984"/>
        <c:axId val="110936832"/>
        <c:extLst xmlns:c16r2="http://schemas.microsoft.com/office/drawing/2015/06/chart"/>
      </c:barChart>
      <c:catAx>
        <c:axId val="110889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36832"/>
        <c:crosses val="autoZero"/>
        <c:auto val="1"/>
        <c:lblAlgn val="ctr"/>
        <c:lblOffset val="100"/>
      </c:catAx>
      <c:valAx>
        <c:axId val="110936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88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'Jul21'!$A$18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'Jul21'!$B$1:$AG$2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Julho/2021</c:v>
                  </c:pt>
                </c:lvl>
              </c:multiLvlStrCache>
            </c:multiLvlStrRef>
          </c:cat>
          <c:val>
            <c:numRef>
              <c:f>'Jul21'!$B$18:$AF$18</c:f>
              <c:numCache>
                <c:formatCode>General</c:formatCode>
                <c:ptCount val="31"/>
                <c:pt idx="0">
                  <c:v>26</c:v>
                </c:pt>
                <c:pt idx="1">
                  <c:v>37</c:v>
                </c:pt>
                <c:pt idx="2">
                  <c:v>42</c:v>
                </c:pt>
                <c:pt idx="3">
                  <c:v>29</c:v>
                </c:pt>
                <c:pt idx="4">
                  <c:v>41</c:v>
                </c:pt>
                <c:pt idx="5">
                  <c:v>35</c:v>
                </c:pt>
                <c:pt idx="6">
                  <c:v>35</c:v>
                </c:pt>
                <c:pt idx="7">
                  <c:v>37</c:v>
                </c:pt>
                <c:pt idx="8">
                  <c:v>39</c:v>
                </c:pt>
                <c:pt idx="9">
                  <c:v>29</c:v>
                </c:pt>
                <c:pt idx="10">
                  <c:v>29</c:v>
                </c:pt>
                <c:pt idx="11">
                  <c:v>33</c:v>
                </c:pt>
                <c:pt idx="12">
                  <c:v>34</c:v>
                </c:pt>
                <c:pt idx="13">
                  <c:v>36</c:v>
                </c:pt>
                <c:pt idx="14">
                  <c:v>42</c:v>
                </c:pt>
                <c:pt idx="15">
                  <c:v>28</c:v>
                </c:pt>
                <c:pt idx="16">
                  <c:v>30</c:v>
                </c:pt>
                <c:pt idx="17">
                  <c:v>32</c:v>
                </c:pt>
                <c:pt idx="18">
                  <c:v>34</c:v>
                </c:pt>
                <c:pt idx="19">
                  <c:v>33</c:v>
                </c:pt>
                <c:pt idx="20">
                  <c:v>24</c:v>
                </c:pt>
                <c:pt idx="21">
                  <c:v>31</c:v>
                </c:pt>
                <c:pt idx="22">
                  <c:v>31</c:v>
                </c:pt>
                <c:pt idx="23">
                  <c:v>24</c:v>
                </c:pt>
                <c:pt idx="24">
                  <c:v>14</c:v>
                </c:pt>
                <c:pt idx="25">
                  <c:v>27</c:v>
                </c:pt>
                <c:pt idx="26">
                  <c:v>27</c:v>
                </c:pt>
                <c:pt idx="27">
                  <c:v>38</c:v>
                </c:pt>
                <c:pt idx="28">
                  <c:v>28</c:v>
                </c:pt>
                <c:pt idx="29">
                  <c:v>25</c:v>
                </c:pt>
                <c:pt idx="30">
                  <c:v>17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120A-4570-93F2-C12A289EE7F5}"/>
            </c:ext>
          </c:extLst>
        </c:ser>
        <c:dLbls>
          <c:showVal val="1"/>
        </c:dLbls>
        <c:gapWidth val="219"/>
        <c:overlap val="-27"/>
        <c:axId val="111080960"/>
        <c:axId val="111082496"/>
        <c:extLst xmlns:c16r2="http://schemas.microsoft.com/office/drawing/2015/06/chart"/>
      </c:barChart>
      <c:catAx>
        <c:axId val="1110809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082496"/>
        <c:crosses val="autoZero"/>
        <c:auto val="1"/>
        <c:lblAlgn val="ctr"/>
        <c:lblOffset val="100"/>
      </c:catAx>
      <c:valAx>
        <c:axId val="111082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08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'Ago21'!$A$18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'Ago21'!$B$1:$AG$2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Agosto/2021</c:v>
                  </c:pt>
                </c:lvl>
              </c:multiLvlStrCache>
            </c:multiLvlStrRef>
          </c:cat>
          <c:val>
            <c:numRef>
              <c:f>'Ago21'!$B$18:$AF$18</c:f>
              <c:numCache>
                <c:formatCode>General</c:formatCode>
                <c:ptCount val="31"/>
                <c:pt idx="0">
                  <c:v>27</c:v>
                </c:pt>
                <c:pt idx="1">
                  <c:v>32</c:v>
                </c:pt>
                <c:pt idx="2">
                  <c:v>36</c:v>
                </c:pt>
                <c:pt idx="3">
                  <c:v>40</c:v>
                </c:pt>
                <c:pt idx="4">
                  <c:v>31</c:v>
                </c:pt>
                <c:pt idx="5">
                  <c:v>27</c:v>
                </c:pt>
                <c:pt idx="6">
                  <c:v>36</c:v>
                </c:pt>
                <c:pt idx="7">
                  <c:v>29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41</c:v>
                </c:pt>
                <c:pt idx="12">
                  <c:v>26</c:v>
                </c:pt>
                <c:pt idx="13">
                  <c:v>23</c:v>
                </c:pt>
                <c:pt idx="14">
                  <c:v>25</c:v>
                </c:pt>
                <c:pt idx="15">
                  <c:v>33</c:v>
                </c:pt>
                <c:pt idx="16">
                  <c:v>25</c:v>
                </c:pt>
                <c:pt idx="17">
                  <c:v>22</c:v>
                </c:pt>
                <c:pt idx="18">
                  <c:v>19</c:v>
                </c:pt>
                <c:pt idx="19">
                  <c:v>26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28</c:v>
                </c:pt>
                <c:pt idx="24">
                  <c:v>19</c:v>
                </c:pt>
                <c:pt idx="25">
                  <c:v>36</c:v>
                </c:pt>
                <c:pt idx="26">
                  <c:v>24</c:v>
                </c:pt>
                <c:pt idx="27">
                  <c:v>25</c:v>
                </c:pt>
                <c:pt idx="28">
                  <c:v>34</c:v>
                </c:pt>
                <c:pt idx="29">
                  <c:v>28</c:v>
                </c:pt>
                <c:pt idx="30">
                  <c:v>20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F6E-4CAF-9EA9-FF468DE127BB}"/>
            </c:ext>
          </c:extLst>
        </c:ser>
        <c:dLbls>
          <c:showVal val="1"/>
        </c:dLbls>
        <c:gapWidth val="219"/>
        <c:overlap val="-27"/>
        <c:axId val="103371136"/>
        <c:axId val="111168512"/>
        <c:extLst xmlns:c16r2="http://schemas.microsoft.com/office/drawing/2015/06/chart"/>
      </c:barChart>
      <c:catAx>
        <c:axId val="10337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168512"/>
        <c:crosses val="autoZero"/>
        <c:auto val="1"/>
        <c:lblAlgn val="ctr"/>
        <c:lblOffset val="100"/>
      </c:catAx>
      <c:valAx>
        <c:axId val="111168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37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'Set21'!$A$18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'Set21'!$B$1:$AG$2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Setembro/2021</c:v>
                  </c:pt>
                </c:lvl>
              </c:multiLvlStrCache>
            </c:multiLvlStrRef>
          </c:cat>
          <c:val>
            <c:numRef>
              <c:f>'Set21'!$B$18:$AF$18</c:f>
              <c:numCache>
                <c:formatCode>General</c:formatCode>
                <c:ptCount val="30"/>
                <c:pt idx="0">
                  <c:v>17</c:v>
                </c:pt>
                <c:pt idx="1">
                  <c:v>20</c:v>
                </c:pt>
                <c:pt idx="2">
                  <c:v>29</c:v>
                </c:pt>
                <c:pt idx="3">
                  <c:v>18</c:v>
                </c:pt>
                <c:pt idx="4">
                  <c:v>17</c:v>
                </c:pt>
                <c:pt idx="5">
                  <c:v>22</c:v>
                </c:pt>
                <c:pt idx="6">
                  <c:v>32</c:v>
                </c:pt>
                <c:pt idx="7">
                  <c:v>17</c:v>
                </c:pt>
                <c:pt idx="8">
                  <c:v>22</c:v>
                </c:pt>
                <c:pt idx="9">
                  <c:v>17</c:v>
                </c:pt>
                <c:pt idx="10">
                  <c:v>32</c:v>
                </c:pt>
                <c:pt idx="11">
                  <c:v>24</c:v>
                </c:pt>
                <c:pt idx="12">
                  <c:v>33</c:v>
                </c:pt>
                <c:pt idx="13">
                  <c:v>32</c:v>
                </c:pt>
                <c:pt idx="14">
                  <c:v>24</c:v>
                </c:pt>
                <c:pt idx="15">
                  <c:v>25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29</c:v>
                </c:pt>
                <c:pt idx="22">
                  <c:v>32</c:v>
                </c:pt>
                <c:pt idx="23">
                  <c:v>25</c:v>
                </c:pt>
                <c:pt idx="24">
                  <c:v>24</c:v>
                </c:pt>
                <c:pt idx="25">
                  <c:v>13</c:v>
                </c:pt>
                <c:pt idx="26">
                  <c:v>34</c:v>
                </c:pt>
                <c:pt idx="27">
                  <c:v>26</c:v>
                </c:pt>
                <c:pt idx="28">
                  <c:v>29</c:v>
                </c:pt>
                <c:pt idx="29">
                  <c:v>28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B1C7-49EF-8A2B-321241410ACA}"/>
            </c:ext>
          </c:extLst>
        </c:ser>
        <c:dLbls>
          <c:showVal val="1"/>
        </c:dLbls>
        <c:gapWidth val="219"/>
        <c:overlap val="-27"/>
        <c:axId val="111118592"/>
        <c:axId val="110755840"/>
        <c:extLst xmlns:c16r2="http://schemas.microsoft.com/office/drawing/2015/06/chart"/>
      </c:barChart>
      <c:catAx>
        <c:axId val="111118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755840"/>
        <c:crosses val="autoZero"/>
        <c:auto val="1"/>
        <c:lblAlgn val="ctr"/>
        <c:lblOffset val="100"/>
      </c:catAx>
      <c:valAx>
        <c:axId val="110755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11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'Out21'!$A$18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'Out21'!$B$1:$AG$2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Outubro/2021</c:v>
                  </c:pt>
                </c:lvl>
              </c:multiLvlStrCache>
            </c:multiLvlStrRef>
          </c:cat>
          <c:val>
            <c:numRef>
              <c:f>'Out21'!$B$18:$AF$18</c:f>
              <c:numCache>
                <c:formatCode>General</c:formatCode>
                <c:ptCount val="31"/>
                <c:pt idx="0">
                  <c:v>35</c:v>
                </c:pt>
                <c:pt idx="1">
                  <c:v>33</c:v>
                </c:pt>
                <c:pt idx="2">
                  <c:v>28</c:v>
                </c:pt>
                <c:pt idx="3">
                  <c:v>27</c:v>
                </c:pt>
                <c:pt idx="4">
                  <c:v>28</c:v>
                </c:pt>
                <c:pt idx="5">
                  <c:v>26</c:v>
                </c:pt>
                <c:pt idx="6">
                  <c:v>29</c:v>
                </c:pt>
                <c:pt idx="7">
                  <c:v>22</c:v>
                </c:pt>
                <c:pt idx="8">
                  <c:v>22</c:v>
                </c:pt>
                <c:pt idx="9">
                  <c:v>25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21</c:v>
                </c:pt>
                <c:pt idx="14">
                  <c:v>33</c:v>
                </c:pt>
                <c:pt idx="15">
                  <c:v>38</c:v>
                </c:pt>
                <c:pt idx="16">
                  <c:v>28</c:v>
                </c:pt>
                <c:pt idx="17">
                  <c:v>32</c:v>
                </c:pt>
                <c:pt idx="18">
                  <c:v>33</c:v>
                </c:pt>
                <c:pt idx="19">
                  <c:v>29</c:v>
                </c:pt>
                <c:pt idx="20">
                  <c:v>24</c:v>
                </c:pt>
                <c:pt idx="21">
                  <c:v>26</c:v>
                </c:pt>
                <c:pt idx="22">
                  <c:v>30</c:v>
                </c:pt>
                <c:pt idx="23">
                  <c:v>12</c:v>
                </c:pt>
                <c:pt idx="24">
                  <c:v>21</c:v>
                </c:pt>
                <c:pt idx="25">
                  <c:v>24</c:v>
                </c:pt>
                <c:pt idx="26">
                  <c:v>25</c:v>
                </c:pt>
                <c:pt idx="27">
                  <c:v>21</c:v>
                </c:pt>
                <c:pt idx="28">
                  <c:v>23</c:v>
                </c:pt>
                <c:pt idx="29">
                  <c:v>27</c:v>
                </c:pt>
                <c:pt idx="30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A532-43E9-A265-4681C56FBCA8}"/>
            </c:ext>
          </c:extLst>
        </c:ser>
        <c:dLbls>
          <c:showVal val="1"/>
        </c:dLbls>
        <c:gapWidth val="219"/>
        <c:overlap val="-27"/>
        <c:axId val="111608576"/>
        <c:axId val="111610112"/>
        <c:extLst xmlns:c16r2="http://schemas.microsoft.com/office/drawing/2015/06/chart"/>
      </c:barChart>
      <c:catAx>
        <c:axId val="111608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610112"/>
        <c:crosses val="autoZero"/>
        <c:auto val="1"/>
        <c:lblAlgn val="ctr"/>
        <c:lblOffset val="100"/>
      </c:catAx>
      <c:valAx>
        <c:axId val="111610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60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'Nov21'!$B$1:$AG$2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Novembro/2021</c:v>
                  </c:pt>
                </c:lvl>
              </c:multiLvlStrCache>
            </c:multiLvlStrRef>
          </c:cat>
          <c:val>
            <c:numRef>
              <c:f>'Nov21'!$B$18:$AF$18</c:f>
              <c:numCache>
                <c:formatCode>General</c:formatCode>
                <c:ptCount val="30"/>
                <c:pt idx="0">
                  <c:v>18</c:v>
                </c:pt>
                <c:pt idx="1">
                  <c:v>24</c:v>
                </c:pt>
                <c:pt idx="2">
                  <c:v>25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27</c:v>
                </c:pt>
                <c:pt idx="7">
                  <c:v>38</c:v>
                </c:pt>
                <c:pt idx="8">
                  <c:v>23</c:v>
                </c:pt>
                <c:pt idx="9">
                  <c:v>16</c:v>
                </c:pt>
                <c:pt idx="10">
                  <c:v>34</c:v>
                </c:pt>
                <c:pt idx="11">
                  <c:v>19</c:v>
                </c:pt>
                <c:pt idx="12">
                  <c:v>29</c:v>
                </c:pt>
                <c:pt idx="13">
                  <c:v>30</c:v>
                </c:pt>
                <c:pt idx="14">
                  <c:v>33</c:v>
                </c:pt>
                <c:pt idx="15">
                  <c:v>47</c:v>
                </c:pt>
                <c:pt idx="16">
                  <c:v>31</c:v>
                </c:pt>
                <c:pt idx="17">
                  <c:v>28</c:v>
                </c:pt>
                <c:pt idx="18">
                  <c:v>35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18</c:v>
                </c:pt>
                <c:pt idx="23">
                  <c:v>26</c:v>
                </c:pt>
                <c:pt idx="24">
                  <c:v>30</c:v>
                </c:pt>
                <c:pt idx="25">
                  <c:v>23</c:v>
                </c:pt>
                <c:pt idx="26">
                  <c:v>37</c:v>
                </c:pt>
                <c:pt idx="27">
                  <c:v>21</c:v>
                </c:pt>
                <c:pt idx="28">
                  <c:v>39</c:v>
                </c:pt>
                <c:pt idx="29">
                  <c:v>26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C71-4ECE-A111-34FC4888E7FB}"/>
            </c:ext>
          </c:extLst>
        </c:ser>
        <c:dLbls>
          <c:showVal val="1"/>
        </c:dLbls>
        <c:gapWidth val="219"/>
        <c:overlap val="-27"/>
        <c:axId val="111700992"/>
        <c:axId val="111710976"/>
        <c:extLst xmlns:c16r2="http://schemas.microsoft.com/office/drawing/2015/06/chart"/>
      </c:barChart>
      <c:catAx>
        <c:axId val="1117009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710976"/>
        <c:crosses val="autoZero"/>
        <c:auto val="1"/>
        <c:lblAlgn val="ctr"/>
        <c:lblOffset val="100"/>
      </c:catAx>
      <c:valAx>
        <c:axId val="111710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70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'Dez21'!$A$18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'Dez21'!$B$1:$AG$2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Dezembro/2021</c:v>
                  </c:pt>
                </c:lvl>
              </c:multiLvlStrCache>
            </c:multiLvlStrRef>
          </c:cat>
          <c:val>
            <c:numRef>
              <c:f>'Dez21'!$B$18:$AF$18</c:f>
              <c:numCache>
                <c:formatCode>General</c:formatCode>
                <c:ptCount val="31"/>
                <c:pt idx="0">
                  <c:v>21</c:v>
                </c:pt>
                <c:pt idx="1">
                  <c:v>20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28</c:v>
                </c:pt>
                <c:pt idx="9">
                  <c:v>17</c:v>
                </c:pt>
                <c:pt idx="10">
                  <c:v>22</c:v>
                </c:pt>
                <c:pt idx="11">
                  <c:v>25</c:v>
                </c:pt>
                <c:pt idx="12">
                  <c:v>23</c:v>
                </c:pt>
                <c:pt idx="13">
                  <c:v>30</c:v>
                </c:pt>
                <c:pt idx="14">
                  <c:v>24</c:v>
                </c:pt>
                <c:pt idx="15">
                  <c:v>20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27</c:v>
                </c:pt>
                <c:pt idx="20">
                  <c:v>39</c:v>
                </c:pt>
                <c:pt idx="21">
                  <c:v>28</c:v>
                </c:pt>
                <c:pt idx="22">
                  <c:v>34</c:v>
                </c:pt>
                <c:pt idx="23">
                  <c:v>28</c:v>
                </c:pt>
                <c:pt idx="24">
                  <c:v>25</c:v>
                </c:pt>
                <c:pt idx="25">
                  <c:v>38</c:v>
                </c:pt>
                <c:pt idx="26">
                  <c:v>33</c:v>
                </c:pt>
                <c:pt idx="27">
                  <c:v>37</c:v>
                </c:pt>
                <c:pt idx="28">
                  <c:v>34</c:v>
                </c:pt>
                <c:pt idx="29">
                  <c:v>28</c:v>
                </c:pt>
                <c:pt idx="30">
                  <c:v>28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041-4F16-9616-E18FDA3401E2}"/>
            </c:ext>
          </c:extLst>
        </c:ser>
        <c:dLbls>
          <c:showVal val="1"/>
        </c:dLbls>
        <c:gapWidth val="219"/>
        <c:overlap val="-27"/>
        <c:axId val="111769088"/>
        <c:axId val="111770624"/>
        <c:extLst xmlns:c16r2="http://schemas.microsoft.com/office/drawing/2015/06/chart"/>
      </c:barChart>
      <c:catAx>
        <c:axId val="1117690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770624"/>
        <c:crosses val="autoZero"/>
        <c:auto val="1"/>
        <c:lblAlgn val="ctr"/>
        <c:lblOffset val="100"/>
      </c:catAx>
      <c:valAx>
        <c:axId val="11177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76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'Jan22'!$A$19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'Jan22'!$B$1:$AG$2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Janeiro/2022</c:v>
                  </c:pt>
                </c:lvl>
              </c:multiLvlStrCache>
            </c:multiLvlStrRef>
          </c:cat>
          <c:val>
            <c:numRef>
              <c:f>'Jan22'!$B$19:$AF$19</c:f>
              <c:numCache>
                <c:formatCode>General</c:formatCode>
                <c:ptCount val="31"/>
                <c:pt idx="0">
                  <c:v>25</c:v>
                </c:pt>
                <c:pt idx="1">
                  <c:v>49</c:v>
                </c:pt>
                <c:pt idx="2">
                  <c:v>44</c:v>
                </c:pt>
                <c:pt idx="3">
                  <c:v>39</c:v>
                </c:pt>
                <c:pt idx="4">
                  <c:v>44</c:v>
                </c:pt>
                <c:pt idx="5">
                  <c:v>35</c:v>
                </c:pt>
                <c:pt idx="6">
                  <c:v>39</c:v>
                </c:pt>
                <c:pt idx="7">
                  <c:v>42</c:v>
                </c:pt>
                <c:pt idx="8">
                  <c:v>27</c:v>
                </c:pt>
                <c:pt idx="9">
                  <c:v>36</c:v>
                </c:pt>
                <c:pt idx="10">
                  <c:v>32</c:v>
                </c:pt>
                <c:pt idx="11">
                  <c:v>34</c:v>
                </c:pt>
                <c:pt idx="12">
                  <c:v>38</c:v>
                </c:pt>
                <c:pt idx="13">
                  <c:v>26</c:v>
                </c:pt>
                <c:pt idx="14">
                  <c:v>33</c:v>
                </c:pt>
                <c:pt idx="15">
                  <c:v>46</c:v>
                </c:pt>
                <c:pt idx="16">
                  <c:v>39</c:v>
                </c:pt>
                <c:pt idx="17">
                  <c:v>38</c:v>
                </c:pt>
                <c:pt idx="18">
                  <c:v>39</c:v>
                </c:pt>
                <c:pt idx="19">
                  <c:v>39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41</c:v>
                </c:pt>
                <c:pt idx="24">
                  <c:v>33</c:v>
                </c:pt>
                <c:pt idx="25">
                  <c:v>35</c:v>
                </c:pt>
                <c:pt idx="26">
                  <c:v>38</c:v>
                </c:pt>
                <c:pt idx="27">
                  <c:v>35</c:v>
                </c:pt>
                <c:pt idx="28">
                  <c:v>35</c:v>
                </c:pt>
                <c:pt idx="29">
                  <c:v>29</c:v>
                </c:pt>
                <c:pt idx="30">
                  <c:v>39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56CA-47D1-B2F0-76A0D5D92BF9}"/>
            </c:ext>
          </c:extLst>
        </c:ser>
        <c:dLbls>
          <c:showVal val="1"/>
        </c:dLbls>
        <c:gapWidth val="219"/>
        <c:overlap val="-27"/>
        <c:axId val="110719360"/>
        <c:axId val="110720512"/>
        <c:extLst xmlns:c16r2="http://schemas.microsoft.com/office/drawing/2015/06/chart"/>
      </c:barChart>
      <c:catAx>
        <c:axId val="110719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720512"/>
        <c:crosses val="autoZero"/>
        <c:auto val="1"/>
        <c:lblAlgn val="ctr"/>
        <c:lblOffset val="100"/>
      </c:catAx>
      <c:valAx>
        <c:axId val="110720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71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'Fev22'!$A$19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'Fev22'!$B$1:$AG$2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Total</c:v>
                  </c:pt>
                </c:lvl>
                <c:lvl>
                  <c:pt idx="0">
                    <c:v>Fevereiro/2022</c:v>
                  </c:pt>
                </c:lvl>
              </c:multiLvlStrCache>
            </c:multiLvlStrRef>
          </c:cat>
          <c:val>
            <c:numRef>
              <c:f>'Fev22'!$B$19:$AF$19</c:f>
              <c:numCache>
                <c:formatCode>General</c:formatCode>
                <c:ptCount val="28"/>
                <c:pt idx="0">
                  <c:v>31</c:v>
                </c:pt>
                <c:pt idx="1">
                  <c:v>23</c:v>
                </c:pt>
                <c:pt idx="2">
                  <c:v>24</c:v>
                </c:pt>
                <c:pt idx="3">
                  <c:v>26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21</c:v>
                </c:pt>
                <c:pt idx="11">
                  <c:v>33</c:v>
                </c:pt>
                <c:pt idx="12">
                  <c:v>26</c:v>
                </c:pt>
                <c:pt idx="13">
                  <c:v>29</c:v>
                </c:pt>
                <c:pt idx="14">
                  <c:v>34</c:v>
                </c:pt>
                <c:pt idx="15">
                  <c:v>29</c:v>
                </c:pt>
                <c:pt idx="16">
                  <c:v>37</c:v>
                </c:pt>
                <c:pt idx="17">
                  <c:v>31</c:v>
                </c:pt>
                <c:pt idx="18">
                  <c:v>20</c:v>
                </c:pt>
                <c:pt idx="19">
                  <c:v>19</c:v>
                </c:pt>
                <c:pt idx="20">
                  <c:v>23</c:v>
                </c:pt>
                <c:pt idx="21">
                  <c:v>25</c:v>
                </c:pt>
                <c:pt idx="22">
                  <c:v>25</c:v>
                </c:pt>
                <c:pt idx="23">
                  <c:v>29</c:v>
                </c:pt>
                <c:pt idx="24">
                  <c:v>19</c:v>
                </c:pt>
                <c:pt idx="25">
                  <c:v>24</c:v>
                </c:pt>
                <c:pt idx="26">
                  <c:v>32</c:v>
                </c:pt>
                <c:pt idx="27">
                  <c:v>24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85E5-48C7-8801-5AE11A934CAF}"/>
            </c:ext>
          </c:extLst>
        </c:ser>
        <c:dLbls>
          <c:showVal val="1"/>
        </c:dLbls>
        <c:gapWidth val="219"/>
        <c:overlap val="-27"/>
        <c:axId val="111897216"/>
        <c:axId val="111915392"/>
        <c:extLst xmlns:c16r2="http://schemas.microsoft.com/office/drawing/2015/06/chart"/>
      </c:barChart>
      <c:catAx>
        <c:axId val="111897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15392"/>
        <c:crosses val="autoZero"/>
        <c:auto val="1"/>
        <c:lblAlgn val="ctr"/>
        <c:lblOffset val="100"/>
      </c:catAx>
      <c:valAx>
        <c:axId val="111915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89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'Mar22'!$A$19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'Mar22'!$B$1:$AG$2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Março/2022</c:v>
                  </c:pt>
                </c:lvl>
              </c:multiLvlStrCache>
            </c:multiLvlStrRef>
          </c:cat>
          <c:val>
            <c:numRef>
              <c:f>'Mar22'!$B$19:$AF$19</c:f>
              <c:numCache>
                <c:formatCode>General</c:formatCode>
                <c:ptCount val="31"/>
                <c:pt idx="0">
                  <c:v>24</c:v>
                </c:pt>
                <c:pt idx="1">
                  <c:v>29</c:v>
                </c:pt>
                <c:pt idx="2">
                  <c:v>27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24</c:v>
                </c:pt>
                <c:pt idx="7">
                  <c:v>31</c:v>
                </c:pt>
                <c:pt idx="8">
                  <c:v>25</c:v>
                </c:pt>
                <c:pt idx="9">
                  <c:v>23</c:v>
                </c:pt>
                <c:pt idx="10">
                  <c:v>18</c:v>
                </c:pt>
                <c:pt idx="11">
                  <c:v>28</c:v>
                </c:pt>
                <c:pt idx="12">
                  <c:v>19</c:v>
                </c:pt>
                <c:pt idx="13">
                  <c:v>20</c:v>
                </c:pt>
                <c:pt idx="14">
                  <c:v>26</c:v>
                </c:pt>
                <c:pt idx="15">
                  <c:v>22</c:v>
                </c:pt>
                <c:pt idx="16">
                  <c:v>36</c:v>
                </c:pt>
                <c:pt idx="17">
                  <c:v>18</c:v>
                </c:pt>
                <c:pt idx="18">
                  <c:v>20</c:v>
                </c:pt>
                <c:pt idx="19">
                  <c:v>32</c:v>
                </c:pt>
                <c:pt idx="20">
                  <c:v>18</c:v>
                </c:pt>
                <c:pt idx="21">
                  <c:v>21</c:v>
                </c:pt>
                <c:pt idx="22">
                  <c:v>33</c:v>
                </c:pt>
                <c:pt idx="23">
                  <c:v>24</c:v>
                </c:pt>
                <c:pt idx="24">
                  <c:v>14</c:v>
                </c:pt>
                <c:pt idx="25">
                  <c:v>20</c:v>
                </c:pt>
                <c:pt idx="26">
                  <c:v>27</c:v>
                </c:pt>
                <c:pt idx="27">
                  <c:v>26</c:v>
                </c:pt>
                <c:pt idx="28">
                  <c:v>17</c:v>
                </c:pt>
                <c:pt idx="29">
                  <c:v>13</c:v>
                </c:pt>
                <c:pt idx="30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ED12-4E64-929B-34F010EFBC22}"/>
            </c:ext>
          </c:extLst>
        </c:ser>
        <c:dLbls>
          <c:showVal val="1"/>
        </c:dLbls>
        <c:gapWidth val="219"/>
        <c:overlap val="-27"/>
        <c:axId val="111330816"/>
        <c:axId val="111332352"/>
        <c:extLst xmlns:c16r2="http://schemas.microsoft.com/office/drawing/2015/06/chart"/>
      </c:barChart>
      <c:catAx>
        <c:axId val="111330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332352"/>
        <c:crosses val="autoZero"/>
        <c:auto val="1"/>
        <c:lblAlgn val="ctr"/>
        <c:lblOffset val="100"/>
      </c:catAx>
      <c:valAx>
        <c:axId val="111332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33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4"/>
          <c:order val="0"/>
          <c:tx>
            <c:strRef>
              <c:f>'Mar20'!$A$18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'Mar20'!$B$1:$AG$2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MARÇO/2020</c:v>
                  </c:pt>
                </c:lvl>
              </c:multiLvl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'Mar20'!$B$1:$AG$2</c15:sqref>
                  </c15:fullRef>
                </c:ext>
              </c:extLst>
            </c:multiLvlStrRef>
          </c:cat>
          <c:val>
            <c:numRef>
              <c:f>'Mar20'!$B$18:$AF$18</c:f>
              <c:numCache>
                <c:formatCode>General</c:formatCode>
                <c:ptCount val="31"/>
                <c:pt idx="0">
                  <c:v>15</c:v>
                </c:pt>
                <c:pt idx="1">
                  <c:v>19</c:v>
                </c:pt>
                <c:pt idx="2">
                  <c:v>21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16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16</c:v>
                </c:pt>
                <c:pt idx="11">
                  <c:v>37</c:v>
                </c:pt>
                <c:pt idx="12">
                  <c:v>35</c:v>
                </c:pt>
                <c:pt idx="13">
                  <c:v>21</c:v>
                </c:pt>
                <c:pt idx="14">
                  <c:v>24</c:v>
                </c:pt>
                <c:pt idx="15">
                  <c:v>33</c:v>
                </c:pt>
                <c:pt idx="16">
                  <c:v>24</c:v>
                </c:pt>
                <c:pt idx="17">
                  <c:v>21</c:v>
                </c:pt>
                <c:pt idx="18">
                  <c:v>19</c:v>
                </c:pt>
                <c:pt idx="19">
                  <c:v>30</c:v>
                </c:pt>
                <c:pt idx="20">
                  <c:v>23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25</c:v>
                </c:pt>
                <c:pt idx="25">
                  <c:v>20</c:v>
                </c:pt>
                <c:pt idx="26">
                  <c:v>30</c:v>
                </c:pt>
                <c:pt idx="27">
                  <c:v>24</c:v>
                </c:pt>
                <c:pt idx="28">
                  <c:v>26</c:v>
                </c:pt>
                <c:pt idx="29">
                  <c:v>21</c:v>
                </c:pt>
                <c:pt idx="30">
                  <c:v>28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'Mar20'!$B$18:$AG$18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B48-4240-8808-C3062817F6A4}"/>
            </c:ext>
          </c:extLst>
        </c:ser>
        <c:dLbls>
          <c:showVal val="1"/>
        </c:dLbls>
        <c:gapWidth val="219"/>
        <c:overlap val="-27"/>
        <c:axId val="97477760"/>
        <c:axId val="974792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'Mar20'!$A$3</c15:sqref>
                        </c15:formulaRef>
                      </c:ext>
                    </c:extLst>
                    <c:strCache>
                      <c:ptCount val="1"/>
                      <c:pt idx="0">
                        <c:v>MUNICIPAIS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'Mar20'!$B$3:$AG$3</c15:sqref>
                        </c15:fullRef>
                        <c15:formulaRef>
                          <c15:sqref>'Mar20'!$B$3:$AF$3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48-4240-8808-C3062817F6A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'Mar20'!$A$4</c15:sqref>
                        </c15:formulaRef>
                      </c:ext>
                    </c:extLst>
                    <c:strCache>
                      <c:ptCount val="1"/>
                      <c:pt idx="0">
                        <c:v>Campo Santo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'Mar20'!$B$4:$AG$4</c15:sqref>
                        </c15:fullRef>
                        <c15:formulaRef>
                          <c15:sqref>'Mar20'!$B$4:$AF$4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7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9</c:v>
                      </c:pt>
                      <c:pt idx="4">
                        <c:v>7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8</c:v>
                      </c:pt>
                      <c:pt idx="11">
                        <c:v>20</c:v>
                      </c:pt>
                      <c:pt idx="12">
                        <c:v>17</c:v>
                      </c:pt>
                      <c:pt idx="13">
                        <c:v>11</c:v>
                      </c:pt>
                      <c:pt idx="14">
                        <c:v>8</c:v>
                      </c:pt>
                      <c:pt idx="15">
                        <c:v>17</c:v>
                      </c:pt>
                      <c:pt idx="16">
                        <c:v>12</c:v>
                      </c:pt>
                      <c:pt idx="17">
                        <c:v>11</c:v>
                      </c:pt>
                      <c:pt idx="18">
                        <c:v>9</c:v>
                      </c:pt>
                      <c:pt idx="19">
                        <c:v>21</c:v>
                      </c:pt>
                      <c:pt idx="20">
                        <c:v>11</c:v>
                      </c:pt>
                      <c:pt idx="21">
                        <c:v>17</c:v>
                      </c:pt>
                      <c:pt idx="22">
                        <c:v>14</c:v>
                      </c:pt>
                      <c:pt idx="23">
                        <c:v>13</c:v>
                      </c:pt>
                      <c:pt idx="24">
                        <c:v>15</c:v>
                      </c:pt>
                      <c:pt idx="25">
                        <c:v>11</c:v>
                      </c:pt>
                      <c:pt idx="26">
                        <c:v>14</c:v>
                      </c:pt>
                      <c:pt idx="27">
                        <c:v>14</c:v>
                      </c:pt>
                      <c:pt idx="28">
                        <c:v>17</c:v>
                      </c:pt>
                      <c:pt idx="29">
                        <c:v>12</c:v>
                      </c:pt>
                      <c:pt idx="30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B48-4240-8808-C3062817F6A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'Mar20'!$A$6</c15:sqref>
                        </c15:formulaRef>
                      </c:ext>
                    </c:extLst>
                    <c:strCache>
                      <c:ptCount val="1"/>
                      <c:pt idx="0">
                        <c:v>Bonsucesso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'Mar20'!$B$6:$AG$6</c15:sqref>
                        </c15:fullRef>
                        <c15:formulaRef>
                          <c15:sqref>'Mar20'!$B$6:$AF$6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1</c:v>
                      </c:pt>
                      <c:pt idx="7">
                        <c:v>8</c:v>
                      </c:pt>
                      <c:pt idx="8">
                        <c:v>5</c:v>
                      </c:pt>
                      <c:pt idx="9">
                        <c:v>3</c:v>
                      </c:pt>
                      <c:pt idx="10">
                        <c:v>7</c:v>
                      </c:pt>
                      <c:pt idx="11">
                        <c:v>6</c:v>
                      </c:pt>
                      <c:pt idx="12">
                        <c:v>9</c:v>
                      </c:pt>
                      <c:pt idx="13">
                        <c:v>4</c:v>
                      </c:pt>
                      <c:pt idx="14">
                        <c:v>6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5</c:v>
                      </c:pt>
                      <c:pt idx="18">
                        <c:v>2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2</c:v>
                      </c:pt>
                      <c:pt idx="22">
                        <c:v>4</c:v>
                      </c:pt>
                      <c:pt idx="23">
                        <c:v>5</c:v>
                      </c:pt>
                      <c:pt idx="24">
                        <c:v>2</c:v>
                      </c:pt>
                      <c:pt idx="25">
                        <c:v>2</c:v>
                      </c:pt>
                      <c:pt idx="26">
                        <c:v>6</c:v>
                      </c:pt>
                      <c:pt idx="27">
                        <c:v>5</c:v>
                      </c:pt>
                      <c:pt idx="28">
                        <c:v>3</c:v>
                      </c:pt>
                      <c:pt idx="29">
                        <c:v>2</c:v>
                      </c:pt>
                      <c:pt idx="3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B48-4240-8808-C3062817F6A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'Mar20'!$A$7</c15:sqref>
                        </c15:formulaRef>
                      </c:ext>
                    </c:extLst>
                    <c:strCache>
                      <c:ptCount val="1"/>
                      <c:pt idx="0">
                        <c:v>São Judas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'Mar20'!$B$7:$AG$7</c15:sqref>
                        </c15:fullRef>
                        <c15:formulaRef>
                          <c15:sqref>'Mar20'!$B$7:$AF$7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0</c:v>
                      </c:pt>
                      <c:pt idx="21">
                        <c:v>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2</c:v>
                      </c:pt>
                      <c:pt idx="3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B48-4240-8808-C3062817F6A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'Mar20'!$A$8</c15:sqref>
                        </c15:formulaRef>
                      </c:ext>
                    </c:extLst>
                    <c:strCache>
                      <c:ptCount val="1"/>
                      <c:pt idx="0">
                        <c:v>São João Batista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'Mar20'!$B$8:$AG$8</c15:sqref>
                        </c15:fullRef>
                        <c15:formulaRef>
                          <c15:sqref>'Mar20'!$B$8:$AF$8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B48-4240-8808-C3062817F6A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'Mar20'!$B$9:$AG$9</c15:sqref>
                        </c15:fullRef>
                        <c15:formulaRef>
                          <c15:sqref>'Mar20'!$B$9:$AF$9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B48-4240-8808-C3062817F6A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'Mar20'!$B$10:$AG$10</c15:sqref>
                        </c15:fullRef>
                        <c15:formulaRef>
                          <c15:sqref>'Mar20'!$B$10:$AF$10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13</c:v>
                      </c:pt>
                      <c:pt idx="1">
                        <c:v>15</c:v>
                      </c:pt>
                      <c:pt idx="2">
                        <c:v>16</c:v>
                      </c:pt>
                      <c:pt idx="3">
                        <c:v>15</c:v>
                      </c:pt>
                      <c:pt idx="4">
                        <c:v>13</c:v>
                      </c:pt>
                      <c:pt idx="5">
                        <c:v>15</c:v>
                      </c:pt>
                      <c:pt idx="6">
                        <c:v>12</c:v>
                      </c:pt>
                      <c:pt idx="7">
                        <c:v>20</c:v>
                      </c:pt>
                      <c:pt idx="8">
                        <c:v>18</c:v>
                      </c:pt>
                      <c:pt idx="9">
                        <c:v>17</c:v>
                      </c:pt>
                      <c:pt idx="10">
                        <c:v>15</c:v>
                      </c:pt>
                      <c:pt idx="11">
                        <c:v>29</c:v>
                      </c:pt>
                      <c:pt idx="12">
                        <c:v>28</c:v>
                      </c:pt>
                      <c:pt idx="13">
                        <c:v>16</c:v>
                      </c:pt>
                      <c:pt idx="14">
                        <c:v>15</c:v>
                      </c:pt>
                      <c:pt idx="15">
                        <c:v>24</c:v>
                      </c:pt>
                      <c:pt idx="16">
                        <c:v>20</c:v>
                      </c:pt>
                      <c:pt idx="17">
                        <c:v>17</c:v>
                      </c:pt>
                      <c:pt idx="18">
                        <c:v>11</c:v>
                      </c:pt>
                      <c:pt idx="19">
                        <c:v>26</c:v>
                      </c:pt>
                      <c:pt idx="20">
                        <c:v>16</c:v>
                      </c:pt>
                      <c:pt idx="21">
                        <c:v>21</c:v>
                      </c:pt>
                      <c:pt idx="22">
                        <c:v>19</c:v>
                      </c:pt>
                      <c:pt idx="23">
                        <c:v>18</c:v>
                      </c:pt>
                      <c:pt idx="24">
                        <c:v>18</c:v>
                      </c:pt>
                      <c:pt idx="25">
                        <c:v>15</c:v>
                      </c:pt>
                      <c:pt idx="26">
                        <c:v>20</c:v>
                      </c:pt>
                      <c:pt idx="27">
                        <c:v>19</c:v>
                      </c:pt>
                      <c:pt idx="28">
                        <c:v>20</c:v>
                      </c:pt>
                      <c:pt idx="29">
                        <c:v>16</c:v>
                      </c:pt>
                      <c:pt idx="30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B48-4240-8808-C3062817F6A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'Mar20'!$B$11:$AG$11</c15:sqref>
                        </c15:fullRef>
                        <c15:formulaRef>
                          <c15:sqref>'Mar20'!$B$11:$AF$11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B48-4240-8808-C3062817F6A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'Mar20'!$A$12</c15:sqref>
                        </c15:formulaRef>
                      </c:ext>
                    </c:extLst>
                    <c:strCache>
                      <c:ptCount val="1"/>
                      <c:pt idx="0">
                        <c:v>PARTICULARES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'Mar20'!$B$12:$AG$12</c15:sqref>
                        </c15:fullRef>
                        <c15:formulaRef>
                          <c15:sqref>'Mar20'!$B$12:$AF$12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B48-4240-8808-C3062817F6A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'Mar20'!$A$13</c15:sqref>
                        </c15:formulaRef>
                      </c:ext>
                    </c:extLst>
                    <c:strCache>
                      <c:ptCount val="1"/>
                      <c:pt idx="0">
                        <c:v>Memorial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'Mar20'!$B$13:$AG$13</c15:sqref>
                        </c15:fullRef>
                        <c15:formulaRef>
                          <c15:sqref>'Mar20'!$B$13:$AF$13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B48-4240-8808-C3062817F6A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'Mar20'!$A$14</c15:sqref>
                        </c15:formulaRef>
                      </c:ext>
                    </c:extLst>
                    <c:strCache>
                      <c:ptCount val="1"/>
                      <c:pt idx="0">
                        <c:v>Primaveras*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'Mar20'!$B$14:$AG$14</c15:sqref>
                        </c15:fullRef>
                        <c15:formulaRef>
                          <c15:sqref>'Mar20'!$B$14:$AF$14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4</c:v>
                      </c:pt>
                      <c:pt idx="9">
                        <c:v>6</c:v>
                      </c:pt>
                      <c:pt idx="10">
                        <c:v>1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8</c:v>
                      </c:pt>
                      <c:pt idx="19">
                        <c:v>4</c:v>
                      </c:pt>
                      <c:pt idx="20">
                        <c:v>7</c:v>
                      </c:pt>
                      <c:pt idx="21">
                        <c:v>6</c:v>
                      </c:pt>
                      <c:pt idx="22">
                        <c:v>6</c:v>
                      </c:pt>
                      <c:pt idx="23">
                        <c:v>5</c:v>
                      </c:pt>
                      <c:pt idx="24">
                        <c:v>7</c:v>
                      </c:pt>
                      <c:pt idx="25">
                        <c:v>5</c:v>
                      </c:pt>
                      <c:pt idx="26">
                        <c:v>10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5</c:v>
                      </c:pt>
                      <c:pt idx="30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B48-4240-8808-C3062817F6A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'Mar20'!$B$15:$AG$15</c15:sqref>
                        </c15:fullRef>
                        <c15:formulaRef>
                          <c15:sqref>'Mar20'!$B$15:$AF$15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B48-4240-8808-C3062817F6A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'Mar20'!$B$16:$AG$16</c15:sqref>
                        </c15:fullRef>
                        <c15:formulaRef>
                          <c15:sqref>'Mar20'!$B$16:$AF$16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4</c:v>
                      </c:pt>
                      <c:pt idx="9">
                        <c:v>6</c:v>
                      </c:pt>
                      <c:pt idx="10">
                        <c:v>1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8</c:v>
                      </c:pt>
                      <c:pt idx="19">
                        <c:v>4</c:v>
                      </c:pt>
                      <c:pt idx="20">
                        <c:v>7</c:v>
                      </c:pt>
                      <c:pt idx="21">
                        <c:v>6</c:v>
                      </c:pt>
                      <c:pt idx="22">
                        <c:v>6</c:v>
                      </c:pt>
                      <c:pt idx="23">
                        <c:v>5</c:v>
                      </c:pt>
                      <c:pt idx="24">
                        <c:v>7</c:v>
                      </c:pt>
                      <c:pt idx="25">
                        <c:v>5</c:v>
                      </c:pt>
                      <c:pt idx="26">
                        <c:v>10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5</c:v>
                      </c:pt>
                      <c:pt idx="30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B48-4240-8808-C3062817F6A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'Mar20'!$A$17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'Mar20'!$B$1:$AG$2</c15:sqref>
                        </c15:fullRef>
                        <c15:formulaRef>
                          <c15:sqref>'Mar20'!$B$1:$AG$2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</c:lvl>
                      <c:lvl>
                        <c:pt idx="0">
                          <c:v>MARÇO/2020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'Mar20'!$B$17:$AG$17</c15:sqref>
                        </c15:fullRef>
                        <c15:formulaRef>
                          <c15:sqref>'Mar20'!$B$17:$AF$17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B48-4240-8808-C3062817F6A4}"/>
                  </c:ext>
                </c:extLst>
              </c15:ser>
            </c15:filteredBarSeries>
          </c:ext>
        </c:extLst>
      </c:barChart>
      <c:catAx>
        <c:axId val="97477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79296"/>
        <c:crosses val="autoZero"/>
        <c:auto val="1"/>
        <c:lblAlgn val="ctr"/>
        <c:lblOffset val="100"/>
      </c:catAx>
      <c:valAx>
        <c:axId val="97479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7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'Abr22'!$A$19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'Abr22'!$B$1:$AG$2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Abril/2022</c:v>
                  </c:pt>
                </c:lvl>
              </c:multiLvlStrCache>
            </c:multiLvlStrRef>
          </c:cat>
          <c:val>
            <c:numRef>
              <c:f>'Abr22'!$B$19:$AF$19</c:f>
              <c:numCache>
                <c:formatCode>General</c:formatCode>
                <c:ptCount val="30"/>
                <c:pt idx="0">
                  <c:v>22</c:v>
                </c:pt>
                <c:pt idx="1">
                  <c:v>23</c:v>
                </c:pt>
                <c:pt idx="2">
                  <c:v>18</c:v>
                </c:pt>
                <c:pt idx="3">
                  <c:v>27</c:v>
                </c:pt>
                <c:pt idx="4">
                  <c:v>27</c:v>
                </c:pt>
                <c:pt idx="5">
                  <c:v>13</c:v>
                </c:pt>
                <c:pt idx="6">
                  <c:v>20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32</c:v>
                </c:pt>
                <c:pt idx="11">
                  <c:v>15</c:v>
                </c:pt>
                <c:pt idx="12">
                  <c:v>26</c:v>
                </c:pt>
                <c:pt idx="13">
                  <c:v>29</c:v>
                </c:pt>
                <c:pt idx="14">
                  <c:v>14</c:v>
                </c:pt>
                <c:pt idx="15">
                  <c:v>20</c:v>
                </c:pt>
                <c:pt idx="16">
                  <c:v>22</c:v>
                </c:pt>
                <c:pt idx="17">
                  <c:v>20</c:v>
                </c:pt>
                <c:pt idx="18">
                  <c:v>24</c:v>
                </c:pt>
                <c:pt idx="19">
                  <c:v>23</c:v>
                </c:pt>
                <c:pt idx="20">
                  <c:v>17</c:v>
                </c:pt>
                <c:pt idx="21">
                  <c:v>21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  <c:pt idx="25">
                  <c:v>18</c:v>
                </c:pt>
                <c:pt idx="26">
                  <c:v>25</c:v>
                </c:pt>
                <c:pt idx="27">
                  <c:v>24</c:v>
                </c:pt>
                <c:pt idx="28">
                  <c:v>23</c:v>
                </c:pt>
                <c:pt idx="29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31A7-44A8-A464-7867EC5CCF67}"/>
            </c:ext>
          </c:extLst>
        </c:ser>
        <c:dLbls>
          <c:showVal val="1"/>
        </c:dLbls>
        <c:gapWidth val="219"/>
        <c:overlap val="-27"/>
        <c:axId val="113098112"/>
        <c:axId val="115549312"/>
        <c:extLst xmlns:c16r2="http://schemas.microsoft.com/office/drawing/2015/06/chart"/>
      </c:barChart>
      <c:catAx>
        <c:axId val="113098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49312"/>
        <c:crosses val="autoZero"/>
        <c:auto val="1"/>
        <c:lblAlgn val="ctr"/>
        <c:lblOffset val="100"/>
      </c:catAx>
      <c:valAx>
        <c:axId val="1155493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9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'Mai22'!$A$19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'Mai22'!$B$1:$AG$2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Maio/2022</c:v>
                  </c:pt>
                </c:lvl>
              </c:multiLvlStrCache>
            </c:multiLvlStrRef>
          </c:cat>
          <c:val>
            <c:numRef>
              <c:f>'Mai22'!$B$19:$AF$19</c:f>
              <c:numCache>
                <c:formatCode>General</c:formatCode>
                <c:ptCount val="31"/>
                <c:pt idx="0">
                  <c:v>37</c:v>
                </c:pt>
                <c:pt idx="1">
                  <c:v>30</c:v>
                </c:pt>
                <c:pt idx="2">
                  <c:v>23</c:v>
                </c:pt>
                <c:pt idx="3">
                  <c:v>33</c:v>
                </c:pt>
                <c:pt idx="4">
                  <c:v>17</c:v>
                </c:pt>
                <c:pt idx="5">
                  <c:v>17</c:v>
                </c:pt>
                <c:pt idx="6">
                  <c:v>23</c:v>
                </c:pt>
                <c:pt idx="7">
                  <c:v>27</c:v>
                </c:pt>
                <c:pt idx="8">
                  <c:v>30</c:v>
                </c:pt>
                <c:pt idx="9">
                  <c:v>28</c:v>
                </c:pt>
                <c:pt idx="10">
                  <c:v>22</c:v>
                </c:pt>
                <c:pt idx="11">
                  <c:v>24</c:v>
                </c:pt>
                <c:pt idx="12">
                  <c:v>33</c:v>
                </c:pt>
                <c:pt idx="13">
                  <c:v>22</c:v>
                </c:pt>
                <c:pt idx="14">
                  <c:v>14</c:v>
                </c:pt>
                <c:pt idx="15">
                  <c:v>12</c:v>
                </c:pt>
                <c:pt idx="16">
                  <c:v>32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27</c:v>
                </c:pt>
                <c:pt idx="26">
                  <c:v>27</c:v>
                </c:pt>
                <c:pt idx="27">
                  <c:v>33</c:v>
                </c:pt>
                <c:pt idx="28">
                  <c:v>20</c:v>
                </c:pt>
                <c:pt idx="29">
                  <c:v>32</c:v>
                </c:pt>
                <c:pt idx="30">
                  <c:v>26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5041-41F0-B72B-CDAFD70FF2C2}"/>
            </c:ext>
          </c:extLst>
        </c:ser>
        <c:dLbls>
          <c:showVal val="1"/>
        </c:dLbls>
        <c:gapWidth val="219"/>
        <c:overlap val="-27"/>
        <c:axId val="115517696"/>
        <c:axId val="115518848"/>
        <c:extLst xmlns:c16r2="http://schemas.microsoft.com/office/drawing/2015/06/chart"/>
      </c:barChart>
      <c:catAx>
        <c:axId val="11551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18848"/>
        <c:crosses val="autoZero"/>
        <c:auto val="1"/>
        <c:lblAlgn val="ctr"/>
        <c:lblOffset val="100"/>
      </c:catAx>
      <c:valAx>
        <c:axId val="11551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1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'JUN22'!$A$19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'JUN22'!$B$1:$AG$2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Junho/2022</c:v>
                  </c:pt>
                </c:lvl>
              </c:multiLvlStrCache>
            </c:multiLvlStrRef>
          </c:cat>
          <c:val>
            <c:numRef>
              <c:f>'JUN22'!$B$19:$AF$19</c:f>
              <c:numCache>
                <c:formatCode>General</c:formatCode>
                <c:ptCount val="30"/>
                <c:pt idx="0">
                  <c:v>26</c:v>
                </c:pt>
                <c:pt idx="1">
                  <c:v>34</c:v>
                </c:pt>
                <c:pt idx="2">
                  <c:v>27</c:v>
                </c:pt>
                <c:pt idx="3">
                  <c:v>24</c:v>
                </c:pt>
                <c:pt idx="4">
                  <c:v>18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24</c:v>
                </c:pt>
                <c:pt idx="9">
                  <c:v>30</c:v>
                </c:pt>
                <c:pt idx="10">
                  <c:v>31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21</c:v>
                </c:pt>
                <c:pt idx="15">
                  <c:v>20</c:v>
                </c:pt>
                <c:pt idx="16">
                  <c:v>29</c:v>
                </c:pt>
                <c:pt idx="17">
                  <c:v>24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33</c:v>
                </c:pt>
                <c:pt idx="22">
                  <c:v>38</c:v>
                </c:pt>
                <c:pt idx="23">
                  <c:v>31</c:v>
                </c:pt>
                <c:pt idx="24">
                  <c:v>23</c:v>
                </c:pt>
                <c:pt idx="25">
                  <c:v>27</c:v>
                </c:pt>
                <c:pt idx="26">
                  <c:v>30</c:v>
                </c:pt>
                <c:pt idx="27">
                  <c:v>31</c:v>
                </c:pt>
                <c:pt idx="28">
                  <c:v>23</c:v>
                </c:pt>
                <c:pt idx="29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D90E-45E9-A014-F35AC0987829}"/>
            </c:ext>
          </c:extLst>
        </c:ser>
        <c:dLbls>
          <c:showVal val="1"/>
        </c:dLbls>
        <c:gapWidth val="219"/>
        <c:overlap val="-27"/>
        <c:axId val="115655040"/>
        <c:axId val="115656576"/>
        <c:extLst xmlns:c16r2="http://schemas.microsoft.com/office/drawing/2015/06/chart"/>
      </c:barChart>
      <c:catAx>
        <c:axId val="115655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56576"/>
        <c:crosses val="autoZero"/>
        <c:auto val="1"/>
        <c:lblAlgn val="ctr"/>
        <c:lblOffset val="100"/>
      </c:catAx>
      <c:valAx>
        <c:axId val="1156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'JUL22'!$A$19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'JUL22'!$B$1:$AG$2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Julho/2022</c:v>
                  </c:pt>
                </c:lvl>
              </c:multiLvlStrCache>
            </c:multiLvlStrRef>
          </c:cat>
          <c:val>
            <c:numRef>
              <c:f>'JUL22'!$B$19:$AF$19</c:f>
              <c:numCache>
                <c:formatCode>General</c:formatCode>
                <c:ptCount val="31"/>
                <c:pt idx="0">
                  <c:v>23</c:v>
                </c:pt>
                <c:pt idx="1">
                  <c:v>19</c:v>
                </c:pt>
                <c:pt idx="2">
                  <c:v>21</c:v>
                </c:pt>
                <c:pt idx="3">
                  <c:v>27</c:v>
                </c:pt>
                <c:pt idx="4">
                  <c:v>43</c:v>
                </c:pt>
                <c:pt idx="5">
                  <c:v>21</c:v>
                </c:pt>
                <c:pt idx="6">
                  <c:v>24</c:v>
                </c:pt>
                <c:pt idx="7">
                  <c:v>29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35</c:v>
                </c:pt>
                <c:pt idx="12">
                  <c:v>19</c:v>
                </c:pt>
                <c:pt idx="13">
                  <c:v>34</c:v>
                </c:pt>
                <c:pt idx="14">
                  <c:v>20</c:v>
                </c:pt>
                <c:pt idx="15">
                  <c:v>25</c:v>
                </c:pt>
                <c:pt idx="16">
                  <c:v>26</c:v>
                </c:pt>
                <c:pt idx="17">
                  <c:v>23</c:v>
                </c:pt>
                <c:pt idx="18">
                  <c:v>27</c:v>
                </c:pt>
                <c:pt idx="19">
                  <c:v>26</c:v>
                </c:pt>
                <c:pt idx="20">
                  <c:v>22</c:v>
                </c:pt>
                <c:pt idx="21">
                  <c:v>19</c:v>
                </c:pt>
                <c:pt idx="22">
                  <c:v>32</c:v>
                </c:pt>
                <c:pt idx="23">
                  <c:v>25</c:v>
                </c:pt>
                <c:pt idx="24">
                  <c:v>22</c:v>
                </c:pt>
                <c:pt idx="25">
                  <c:v>23</c:v>
                </c:pt>
                <c:pt idx="26">
                  <c:v>20</c:v>
                </c:pt>
                <c:pt idx="27">
                  <c:v>19</c:v>
                </c:pt>
                <c:pt idx="28">
                  <c:v>21</c:v>
                </c:pt>
                <c:pt idx="29">
                  <c:v>31</c:v>
                </c:pt>
                <c:pt idx="30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CC1-4266-83FF-71796D3B6D6C}"/>
            </c:ext>
          </c:extLst>
        </c:ser>
        <c:dLbls>
          <c:showVal val="1"/>
        </c:dLbls>
        <c:gapWidth val="219"/>
        <c:overlap val="-27"/>
        <c:axId val="115169920"/>
        <c:axId val="115184000"/>
        <c:extLst xmlns:c16r2="http://schemas.microsoft.com/office/drawing/2015/06/chart"/>
      </c:barChart>
      <c:catAx>
        <c:axId val="115169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84000"/>
        <c:crosses val="autoZero"/>
        <c:auto val="1"/>
        <c:lblAlgn val="ctr"/>
        <c:lblOffset val="100"/>
      </c:catAx>
      <c:valAx>
        <c:axId val="115184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'AGO22'!$A$19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'AGO22'!$B$1:$AG$2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Agosto/2022</c:v>
                  </c:pt>
                </c:lvl>
              </c:multiLvlStrCache>
            </c:multiLvlStrRef>
          </c:cat>
          <c:val>
            <c:numRef>
              <c:f>'AGO22'!$B$19:$AF$19</c:f>
              <c:numCache>
                <c:formatCode>General</c:formatCode>
                <c:ptCount val="31"/>
                <c:pt idx="0">
                  <c:v>22</c:v>
                </c:pt>
                <c:pt idx="1">
                  <c:v>24</c:v>
                </c:pt>
                <c:pt idx="2">
                  <c:v>13</c:v>
                </c:pt>
                <c:pt idx="3">
                  <c:v>23</c:v>
                </c:pt>
                <c:pt idx="4">
                  <c:v>23</c:v>
                </c:pt>
                <c:pt idx="5">
                  <c:v>18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20</c:v>
                </c:pt>
                <c:pt idx="10">
                  <c:v>18</c:v>
                </c:pt>
                <c:pt idx="11">
                  <c:v>23</c:v>
                </c:pt>
                <c:pt idx="12">
                  <c:v>21</c:v>
                </c:pt>
                <c:pt idx="13">
                  <c:v>27</c:v>
                </c:pt>
                <c:pt idx="14">
                  <c:v>27</c:v>
                </c:pt>
                <c:pt idx="15">
                  <c:v>36</c:v>
                </c:pt>
                <c:pt idx="16">
                  <c:v>25</c:v>
                </c:pt>
                <c:pt idx="17">
                  <c:v>21</c:v>
                </c:pt>
                <c:pt idx="18">
                  <c:v>26</c:v>
                </c:pt>
                <c:pt idx="19">
                  <c:v>24</c:v>
                </c:pt>
                <c:pt idx="20">
                  <c:v>22</c:v>
                </c:pt>
                <c:pt idx="21">
                  <c:v>28</c:v>
                </c:pt>
                <c:pt idx="22">
                  <c:v>32</c:v>
                </c:pt>
                <c:pt idx="23">
                  <c:v>21</c:v>
                </c:pt>
                <c:pt idx="24">
                  <c:v>26</c:v>
                </c:pt>
                <c:pt idx="25">
                  <c:v>27</c:v>
                </c:pt>
                <c:pt idx="26">
                  <c:v>32</c:v>
                </c:pt>
                <c:pt idx="27">
                  <c:v>21</c:v>
                </c:pt>
                <c:pt idx="28">
                  <c:v>19</c:v>
                </c:pt>
                <c:pt idx="29">
                  <c:v>36</c:v>
                </c:pt>
                <c:pt idx="30">
                  <c:v>14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5AC6-426B-90CD-ECDE772C3FC5}"/>
            </c:ext>
          </c:extLst>
        </c:ser>
        <c:dLbls>
          <c:showVal val="1"/>
        </c:dLbls>
        <c:gapWidth val="219"/>
        <c:overlap val="-27"/>
        <c:axId val="111248512"/>
        <c:axId val="115746688"/>
        <c:extLst xmlns:c16r2="http://schemas.microsoft.com/office/drawing/2015/06/chart"/>
      </c:barChart>
      <c:catAx>
        <c:axId val="111248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746688"/>
        <c:crosses val="autoZero"/>
        <c:auto val="1"/>
        <c:lblAlgn val="ctr"/>
        <c:lblOffset val="100"/>
      </c:catAx>
      <c:valAx>
        <c:axId val="115746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24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'SET22'!$A$19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'SET22'!$B$1:$AG$2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Setembro/2022</c:v>
                  </c:pt>
                </c:lvl>
              </c:multiLvlStrCache>
            </c:multiLvlStrRef>
          </c:cat>
          <c:val>
            <c:numRef>
              <c:f>'SET22'!$B$19:$AF$19</c:f>
              <c:numCache>
                <c:formatCode>General</c:formatCode>
                <c:ptCount val="30"/>
                <c:pt idx="0">
                  <c:v>31</c:v>
                </c:pt>
                <c:pt idx="1">
                  <c:v>26</c:v>
                </c:pt>
                <c:pt idx="2">
                  <c:v>28</c:v>
                </c:pt>
                <c:pt idx="3">
                  <c:v>31</c:v>
                </c:pt>
                <c:pt idx="4">
                  <c:v>22</c:v>
                </c:pt>
                <c:pt idx="5">
                  <c:v>34</c:v>
                </c:pt>
                <c:pt idx="6">
                  <c:v>27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37</c:v>
                </c:pt>
                <c:pt idx="11">
                  <c:v>26</c:v>
                </c:pt>
                <c:pt idx="12">
                  <c:v>33</c:v>
                </c:pt>
                <c:pt idx="13">
                  <c:v>29</c:v>
                </c:pt>
                <c:pt idx="14">
                  <c:v>22</c:v>
                </c:pt>
                <c:pt idx="15">
                  <c:v>26</c:v>
                </c:pt>
                <c:pt idx="16">
                  <c:v>21</c:v>
                </c:pt>
                <c:pt idx="17">
                  <c:v>28</c:v>
                </c:pt>
                <c:pt idx="18">
                  <c:v>34</c:v>
                </c:pt>
                <c:pt idx="19">
                  <c:v>30</c:v>
                </c:pt>
                <c:pt idx="20">
                  <c:v>25</c:v>
                </c:pt>
                <c:pt idx="21">
                  <c:v>27</c:v>
                </c:pt>
                <c:pt idx="22">
                  <c:v>28</c:v>
                </c:pt>
                <c:pt idx="23">
                  <c:v>33</c:v>
                </c:pt>
                <c:pt idx="24">
                  <c:v>29</c:v>
                </c:pt>
                <c:pt idx="25">
                  <c:v>25</c:v>
                </c:pt>
                <c:pt idx="26">
                  <c:v>27</c:v>
                </c:pt>
                <c:pt idx="27">
                  <c:v>31</c:v>
                </c:pt>
                <c:pt idx="28">
                  <c:v>17</c:v>
                </c:pt>
                <c:pt idx="29">
                  <c:v>30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918-4DE9-BE5A-3FE2484040B3}"/>
            </c:ext>
          </c:extLst>
        </c:ser>
        <c:dLbls>
          <c:showVal val="1"/>
        </c:dLbls>
        <c:gapWidth val="219"/>
        <c:overlap val="-27"/>
        <c:axId val="115850240"/>
        <c:axId val="117191424"/>
        <c:extLst xmlns:c16r2="http://schemas.microsoft.com/office/drawing/2015/06/chart"/>
      </c:barChart>
      <c:catAx>
        <c:axId val="115850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91424"/>
        <c:crosses val="autoZero"/>
        <c:auto val="1"/>
        <c:lblAlgn val="ctr"/>
        <c:lblOffset val="100"/>
      </c:catAx>
      <c:valAx>
        <c:axId val="117191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5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'OUT22'!$A$19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'OUT22'!$B$1:$AG$2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Outubro/2022</c:v>
                  </c:pt>
                </c:lvl>
              </c:multiLvlStrCache>
            </c:multiLvlStrRef>
          </c:cat>
          <c:val>
            <c:numRef>
              <c:f>'OUT22'!$B$19:$AF$19</c:f>
              <c:numCache>
                <c:formatCode>General</c:formatCode>
                <c:ptCount val="31"/>
                <c:pt idx="0">
                  <c:v>21</c:v>
                </c:pt>
                <c:pt idx="1">
                  <c:v>28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21</c:v>
                </c:pt>
                <c:pt idx="7">
                  <c:v>29</c:v>
                </c:pt>
                <c:pt idx="8">
                  <c:v>31</c:v>
                </c:pt>
                <c:pt idx="9">
                  <c:v>25</c:v>
                </c:pt>
                <c:pt idx="10">
                  <c:v>24</c:v>
                </c:pt>
                <c:pt idx="11">
                  <c:v>30</c:v>
                </c:pt>
                <c:pt idx="12">
                  <c:v>21</c:v>
                </c:pt>
                <c:pt idx="13">
                  <c:v>18</c:v>
                </c:pt>
                <c:pt idx="14">
                  <c:v>37</c:v>
                </c:pt>
                <c:pt idx="15">
                  <c:v>22</c:v>
                </c:pt>
                <c:pt idx="16">
                  <c:v>24</c:v>
                </c:pt>
                <c:pt idx="17">
                  <c:v>31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27</c:v>
                </c:pt>
                <c:pt idx="22">
                  <c:v>16</c:v>
                </c:pt>
                <c:pt idx="23">
                  <c:v>19</c:v>
                </c:pt>
                <c:pt idx="24">
                  <c:v>35</c:v>
                </c:pt>
                <c:pt idx="25">
                  <c:v>16</c:v>
                </c:pt>
                <c:pt idx="26">
                  <c:v>24</c:v>
                </c:pt>
                <c:pt idx="27">
                  <c:v>27</c:v>
                </c:pt>
                <c:pt idx="28">
                  <c:v>27</c:v>
                </c:pt>
                <c:pt idx="29">
                  <c:v>23</c:v>
                </c:pt>
                <c:pt idx="30">
                  <c:v>30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B59E-421F-A226-7BB4C82773A2}"/>
            </c:ext>
          </c:extLst>
        </c:ser>
        <c:dLbls>
          <c:showVal val="1"/>
        </c:dLbls>
        <c:gapWidth val="219"/>
        <c:overlap val="-27"/>
        <c:axId val="117151232"/>
        <c:axId val="117152768"/>
        <c:extLst xmlns:c16r2="http://schemas.microsoft.com/office/drawing/2015/06/chart"/>
      </c:barChart>
      <c:catAx>
        <c:axId val="117151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52768"/>
        <c:crosses val="autoZero"/>
        <c:auto val="1"/>
        <c:lblAlgn val="ctr"/>
        <c:lblOffset val="100"/>
      </c:catAx>
      <c:valAx>
        <c:axId val="117152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5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'NOV22'!$B$1:$AG$2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Novembro/2022</c:v>
                  </c:pt>
                </c:lvl>
              </c:multiLvlStrCache>
            </c:multiLvlStrRef>
          </c:cat>
          <c:val>
            <c:numRef>
              <c:f>'NOV22'!$B$19:$AF$19</c:f>
              <c:numCache>
                <c:formatCode>General</c:formatCode>
                <c:ptCount val="30"/>
                <c:pt idx="0">
                  <c:v>30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28</c:v>
                </c:pt>
                <c:pt idx="5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26</c:v>
                </c:pt>
                <c:pt idx="9">
                  <c:v>29</c:v>
                </c:pt>
                <c:pt idx="10">
                  <c:v>21</c:v>
                </c:pt>
                <c:pt idx="11">
                  <c:v>29</c:v>
                </c:pt>
                <c:pt idx="12">
                  <c:v>25</c:v>
                </c:pt>
                <c:pt idx="13">
                  <c:v>23</c:v>
                </c:pt>
                <c:pt idx="14">
                  <c:v>23</c:v>
                </c:pt>
                <c:pt idx="15">
                  <c:v>28</c:v>
                </c:pt>
                <c:pt idx="16">
                  <c:v>23</c:v>
                </c:pt>
                <c:pt idx="17">
                  <c:v>16</c:v>
                </c:pt>
                <c:pt idx="18">
                  <c:v>24</c:v>
                </c:pt>
                <c:pt idx="19">
                  <c:v>21</c:v>
                </c:pt>
                <c:pt idx="20">
                  <c:v>19</c:v>
                </c:pt>
                <c:pt idx="21">
                  <c:v>23</c:v>
                </c:pt>
                <c:pt idx="22">
                  <c:v>30</c:v>
                </c:pt>
                <c:pt idx="23">
                  <c:v>33</c:v>
                </c:pt>
                <c:pt idx="24">
                  <c:v>29</c:v>
                </c:pt>
                <c:pt idx="25">
                  <c:v>21</c:v>
                </c:pt>
                <c:pt idx="26">
                  <c:v>26</c:v>
                </c:pt>
                <c:pt idx="27">
                  <c:v>26</c:v>
                </c:pt>
                <c:pt idx="28">
                  <c:v>17</c:v>
                </c:pt>
                <c:pt idx="29">
                  <c:v>25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8C22-4D7D-A9E5-027111E4BB3D}"/>
            </c:ext>
          </c:extLst>
        </c:ser>
        <c:dLbls>
          <c:showVal val="1"/>
        </c:dLbls>
        <c:gapWidth val="219"/>
        <c:overlap val="-27"/>
        <c:axId val="117313536"/>
        <c:axId val="117315072"/>
        <c:extLst xmlns:c16r2="http://schemas.microsoft.com/office/drawing/2015/06/chart"/>
      </c:barChart>
      <c:catAx>
        <c:axId val="117313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315072"/>
        <c:crosses val="autoZero"/>
        <c:auto val="1"/>
        <c:lblAlgn val="ctr"/>
        <c:lblOffset val="100"/>
      </c:catAx>
      <c:valAx>
        <c:axId val="117315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31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'DEZ22'!$A$19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'DEZ22'!$B$1:$AG$2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Dezembro/2022</c:v>
                  </c:pt>
                </c:lvl>
              </c:multiLvlStrCache>
            </c:multiLvlStrRef>
          </c:cat>
          <c:val>
            <c:numRef>
              <c:f>'DEZ22'!$B$19:$AF$19</c:f>
              <c:numCache>
                <c:formatCode>General</c:formatCode>
                <c:ptCount val="31"/>
                <c:pt idx="0">
                  <c:v>26</c:v>
                </c:pt>
                <c:pt idx="1">
                  <c:v>33</c:v>
                </c:pt>
                <c:pt idx="2">
                  <c:v>27</c:v>
                </c:pt>
                <c:pt idx="3">
                  <c:v>32</c:v>
                </c:pt>
                <c:pt idx="4">
                  <c:v>18</c:v>
                </c:pt>
                <c:pt idx="5">
                  <c:v>31</c:v>
                </c:pt>
                <c:pt idx="6">
                  <c:v>28</c:v>
                </c:pt>
                <c:pt idx="7">
                  <c:v>24</c:v>
                </c:pt>
                <c:pt idx="8">
                  <c:v>21</c:v>
                </c:pt>
                <c:pt idx="9">
                  <c:v>22</c:v>
                </c:pt>
                <c:pt idx="10">
                  <c:v>28</c:v>
                </c:pt>
                <c:pt idx="11">
                  <c:v>27</c:v>
                </c:pt>
                <c:pt idx="12">
                  <c:v>31</c:v>
                </c:pt>
                <c:pt idx="13">
                  <c:v>34</c:v>
                </c:pt>
                <c:pt idx="14">
                  <c:v>27</c:v>
                </c:pt>
                <c:pt idx="15">
                  <c:v>29</c:v>
                </c:pt>
                <c:pt idx="16">
                  <c:v>22</c:v>
                </c:pt>
                <c:pt idx="17">
                  <c:v>24</c:v>
                </c:pt>
                <c:pt idx="18">
                  <c:v>32</c:v>
                </c:pt>
                <c:pt idx="19">
                  <c:v>24</c:v>
                </c:pt>
                <c:pt idx="20">
                  <c:v>19</c:v>
                </c:pt>
                <c:pt idx="21">
                  <c:v>16</c:v>
                </c:pt>
                <c:pt idx="22">
                  <c:v>13</c:v>
                </c:pt>
                <c:pt idx="23">
                  <c:v>27</c:v>
                </c:pt>
                <c:pt idx="24">
                  <c:v>15</c:v>
                </c:pt>
                <c:pt idx="25">
                  <c:v>22</c:v>
                </c:pt>
                <c:pt idx="26">
                  <c:v>34</c:v>
                </c:pt>
                <c:pt idx="27">
                  <c:v>31</c:v>
                </c:pt>
                <c:pt idx="28">
                  <c:v>25</c:v>
                </c:pt>
                <c:pt idx="29">
                  <c:v>21</c:v>
                </c:pt>
                <c:pt idx="30">
                  <c:v>17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29FF-413C-BD92-5EDCBE09686D}"/>
            </c:ext>
          </c:extLst>
        </c:ser>
        <c:dLbls>
          <c:showVal val="1"/>
        </c:dLbls>
        <c:gapWidth val="219"/>
        <c:overlap val="-27"/>
        <c:axId val="117360896"/>
        <c:axId val="117370880"/>
        <c:extLst xmlns:c16r2="http://schemas.microsoft.com/office/drawing/2015/06/chart"/>
      </c:barChart>
      <c:catAx>
        <c:axId val="117360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370880"/>
        <c:crosses val="autoZero"/>
        <c:auto val="1"/>
        <c:lblAlgn val="ctr"/>
        <c:lblOffset val="100"/>
      </c:catAx>
      <c:valAx>
        <c:axId val="117370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36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'JAN23'!$A$20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'JAN23'!$B$1:$AG$2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Janeiro/2023</c:v>
                  </c:pt>
                </c:lvl>
              </c:multiLvlStrCache>
            </c:multiLvlStrRef>
          </c:cat>
          <c:val>
            <c:numRef>
              <c:f>'JAN23'!$B$20:$AF$20</c:f>
              <c:numCache>
                <c:formatCode>General</c:formatCode>
                <c:ptCount val="31"/>
                <c:pt idx="0">
                  <c:v>20</c:v>
                </c:pt>
                <c:pt idx="1">
                  <c:v>16</c:v>
                </c:pt>
                <c:pt idx="2">
                  <c:v>22</c:v>
                </c:pt>
                <c:pt idx="3">
                  <c:v>30</c:v>
                </c:pt>
                <c:pt idx="4">
                  <c:v>21</c:v>
                </c:pt>
                <c:pt idx="5">
                  <c:v>21</c:v>
                </c:pt>
                <c:pt idx="6">
                  <c:v>20</c:v>
                </c:pt>
                <c:pt idx="7">
                  <c:v>25</c:v>
                </c:pt>
                <c:pt idx="8">
                  <c:v>19</c:v>
                </c:pt>
                <c:pt idx="9">
                  <c:v>22</c:v>
                </c:pt>
                <c:pt idx="10">
                  <c:v>28</c:v>
                </c:pt>
                <c:pt idx="11">
                  <c:v>29</c:v>
                </c:pt>
                <c:pt idx="12">
                  <c:v>23</c:v>
                </c:pt>
                <c:pt idx="13">
                  <c:v>29</c:v>
                </c:pt>
                <c:pt idx="14">
                  <c:v>26</c:v>
                </c:pt>
                <c:pt idx="15">
                  <c:v>23</c:v>
                </c:pt>
                <c:pt idx="16">
                  <c:v>31</c:v>
                </c:pt>
                <c:pt idx="17">
                  <c:v>23</c:v>
                </c:pt>
                <c:pt idx="18">
                  <c:v>28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28</c:v>
                </c:pt>
                <c:pt idx="23">
                  <c:v>19</c:v>
                </c:pt>
                <c:pt idx="24">
                  <c:v>19</c:v>
                </c:pt>
                <c:pt idx="25">
                  <c:v>23</c:v>
                </c:pt>
                <c:pt idx="26">
                  <c:v>20</c:v>
                </c:pt>
                <c:pt idx="27">
                  <c:v>21</c:v>
                </c:pt>
                <c:pt idx="28">
                  <c:v>25</c:v>
                </c:pt>
                <c:pt idx="29">
                  <c:v>19</c:v>
                </c:pt>
                <c:pt idx="30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DE1-4EF9-9B8D-C49C08DDBD4C}"/>
            </c:ext>
          </c:extLst>
        </c:ser>
        <c:dLbls>
          <c:showVal val="1"/>
        </c:dLbls>
        <c:gapWidth val="219"/>
        <c:overlap val="-27"/>
        <c:axId val="115131136"/>
        <c:axId val="115132672"/>
        <c:extLst xmlns:c16r2="http://schemas.microsoft.com/office/drawing/2015/06/chart"/>
      </c:barChart>
      <c:catAx>
        <c:axId val="11513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32672"/>
        <c:crosses val="autoZero"/>
        <c:auto val="1"/>
        <c:lblAlgn val="ctr"/>
        <c:lblOffset val="100"/>
      </c:catAx>
      <c:valAx>
        <c:axId val="115132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3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4"/>
          <c:order val="0"/>
          <c:tx>
            <c:strRef>
              <c:f>'Abr20'!$A$18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'Abr20'!$B$1:$AG$2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ABRIL/2020</c:v>
                  </c:pt>
                </c:lvl>
              </c:multiLvlStrCache>
            </c:multiLvlStrRef>
          </c:cat>
          <c:val>
            <c:numRef>
              <c:f>'Abr20'!$B$18:$AG$18</c:f>
              <c:numCache>
                <c:formatCode>General</c:formatCode>
                <c:ptCount val="31"/>
                <c:pt idx="0">
                  <c:v>21</c:v>
                </c:pt>
                <c:pt idx="1">
                  <c:v>28</c:v>
                </c:pt>
                <c:pt idx="2">
                  <c:v>33</c:v>
                </c:pt>
                <c:pt idx="3">
                  <c:v>23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32</c:v>
                </c:pt>
                <c:pt idx="8">
                  <c:v>22</c:v>
                </c:pt>
                <c:pt idx="9">
                  <c:v>33</c:v>
                </c:pt>
                <c:pt idx="10">
                  <c:v>22</c:v>
                </c:pt>
                <c:pt idx="11">
                  <c:v>32</c:v>
                </c:pt>
                <c:pt idx="12">
                  <c:v>21</c:v>
                </c:pt>
                <c:pt idx="13">
                  <c:v>33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30</c:v>
                </c:pt>
                <c:pt idx="20">
                  <c:v>23</c:v>
                </c:pt>
                <c:pt idx="21">
                  <c:v>22</c:v>
                </c:pt>
                <c:pt idx="22">
                  <c:v>39</c:v>
                </c:pt>
                <c:pt idx="23">
                  <c:v>34</c:v>
                </c:pt>
                <c:pt idx="24">
                  <c:v>29</c:v>
                </c:pt>
                <c:pt idx="25">
                  <c:v>36</c:v>
                </c:pt>
                <c:pt idx="26">
                  <c:v>29</c:v>
                </c:pt>
                <c:pt idx="27">
                  <c:v>30</c:v>
                </c:pt>
                <c:pt idx="28">
                  <c:v>37</c:v>
                </c:pt>
                <c:pt idx="29">
                  <c:v>26</c:v>
                </c:pt>
                <c:pt idx="30">
                  <c:v>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D-47DD-9075-F7EF729DF4DD}"/>
            </c:ext>
          </c:extLst>
        </c:ser>
        <c:dLbls>
          <c:showVal val="1"/>
        </c:dLbls>
        <c:gapWidth val="219"/>
        <c:overlap val="-27"/>
        <c:axId val="97524736"/>
        <c:axId val="975838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'Abr20'!$A$3</c15:sqref>
                        </c15:formulaRef>
                      </c:ext>
                    </c:extLst>
                    <c:strCache>
                      <c:ptCount val="1"/>
                      <c:pt idx="0">
                        <c:v>MUNICIPAIS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'Abr20'!$B$3:$AG$3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B9D-47DD-9075-F7EF729DF4DD}"/>
                  </c:ext>
                </c:extLst>
              </c15:ser>
            </c15:filteredBarSeries>
            <c15:filteredBa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'Abr20'!$A$4</c15:sqref>
                        </c15:formulaRef>
                      </c:ext>
                    </c:extLst>
                    <c:strCache>
                      <c:ptCount val="1"/>
                      <c:pt idx="0">
                        <c:v>Campo Santo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'Abr20'!$B$4:$AG$4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15</c:v>
                      </c:pt>
                      <c:pt idx="1">
                        <c:v>18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10</c:v>
                      </c:pt>
                      <c:pt idx="5">
                        <c:v>17</c:v>
                      </c:pt>
                      <c:pt idx="6">
                        <c:v>16</c:v>
                      </c:pt>
                      <c:pt idx="7">
                        <c:v>19</c:v>
                      </c:pt>
                      <c:pt idx="8">
                        <c:v>18</c:v>
                      </c:pt>
                      <c:pt idx="9">
                        <c:v>17</c:v>
                      </c:pt>
                      <c:pt idx="10">
                        <c:v>16</c:v>
                      </c:pt>
                      <c:pt idx="11">
                        <c:v>17</c:v>
                      </c:pt>
                      <c:pt idx="12">
                        <c:v>12</c:v>
                      </c:pt>
                      <c:pt idx="13">
                        <c:v>19</c:v>
                      </c:pt>
                      <c:pt idx="14">
                        <c:v>13</c:v>
                      </c:pt>
                      <c:pt idx="15">
                        <c:v>16</c:v>
                      </c:pt>
                      <c:pt idx="16">
                        <c:v>15</c:v>
                      </c:pt>
                      <c:pt idx="17">
                        <c:v>15</c:v>
                      </c:pt>
                      <c:pt idx="18">
                        <c:v>20</c:v>
                      </c:pt>
                      <c:pt idx="19">
                        <c:v>18</c:v>
                      </c:pt>
                      <c:pt idx="20">
                        <c:v>12</c:v>
                      </c:pt>
                      <c:pt idx="21">
                        <c:v>14</c:v>
                      </c:pt>
                      <c:pt idx="22">
                        <c:v>17</c:v>
                      </c:pt>
                      <c:pt idx="23">
                        <c:v>16</c:v>
                      </c:pt>
                      <c:pt idx="24">
                        <c:v>17</c:v>
                      </c:pt>
                      <c:pt idx="25">
                        <c:v>22</c:v>
                      </c:pt>
                      <c:pt idx="26">
                        <c:v>12</c:v>
                      </c:pt>
                      <c:pt idx="27">
                        <c:v>24</c:v>
                      </c:pt>
                      <c:pt idx="28">
                        <c:v>30</c:v>
                      </c:pt>
                      <c:pt idx="29">
                        <c:v>12</c:v>
                      </c:pt>
                      <c:pt idx="30">
                        <c:v>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B9D-47DD-9075-F7EF729DF4D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'Abr20'!$A$6</c15:sqref>
                        </c15:formulaRef>
                      </c:ext>
                    </c:extLst>
                    <c:strCache>
                      <c:ptCount val="1"/>
                      <c:pt idx="0">
                        <c:v>Bonsucesso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'Abr20'!$B$6:$AG$6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1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6</c:v>
                      </c:pt>
                      <c:pt idx="8">
                        <c:v>3</c:v>
                      </c:pt>
                      <c:pt idx="9">
                        <c:v>5</c:v>
                      </c:pt>
                      <c:pt idx="10">
                        <c:v>2</c:v>
                      </c:pt>
                      <c:pt idx="11">
                        <c:v>4</c:v>
                      </c:pt>
                      <c:pt idx="12">
                        <c:v>6</c:v>
                      </c:pt>
                      <c:pt idx="13">
                        <c:v>6</c:v>
                      </c:pt>
                      <c:pt idx="14">
                        <c:v>3</c:v>
                      </c:pt>
                      <c:pt idx="15">
                        <c:v>0</c:v>
                      </c:pt>
                      <c:pt idx="16">
                        <c:v>1</c:v>
                      </c:pt>
                      <c:pt idx="17">
                        <c:v>4</c:v>
                      </c:pt>
                      <c:pt idx="18">
                        <c:v>0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0</c:v>
                      </c:pt>
                      <c:pt idx="22">
                        <c:v>5</c:v>
                      </c:pt>
                      <c:pt idx="23">
                        <c:v>6</c:v>
                      </c:pt>
                      <c:pt idx="24">
                        <c:v>2</c:v>
                      </c:pt>
                      <c:pt idx="25">
                        <c:v>7</c:v>
                      </c:pt>
                      <c:pt idx="26">
                        <c:v>5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6</c:v>
                      </c:pt>
                      <c:pt idx="30">
                        <c:v>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9D-47DD-9075-F7EF729DF4DD}"/>
                  </c:ext>
                </c:extLst>
              </c15:ser>
            </c15:filteredBarSeries>
            <c15:filteredBarSeries>
              <c15:ser>
                <c:idx val="1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'Abr20'!$A$7</c15:sqref>
                        </c15:formulaRef>
                      </c:ext>
                    </c:extLst>
                    <c:strCache>
                      <c:ptCount val="1"/>
                      <c:pt idx="0">
                        <c:v>São Judas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'Abr20'!$B$7:$AG$7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2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9D-47DD-9075-F7EF729DF4DD}"/>
                  </c:ext>
                </c:extLst>
              </c15:ser>
            </c15:filteredBarSeries>
            <c15:filteredBar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'Abr20'!$A$8</c15:sqref>
                        </c15:formulaRef>
                      </c:ext>
                    </c:extLst>
                    <c:strCache>
                      <c:ptCount val="1"/>
                      <c:pt idx="0">
                        <c:v>São João Batista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'Abr20'!$B$8:$AG$8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9D-47DD-9075-F7EF729DF4DD}"/>
                  </c:ext>
                </c:extLst>
              </c15:ser>
            </c15:filteredBarSeries>
            <c15:filteredBar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'Abr20'!$B$9:$AG$9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B9D-47DD-9075-F7EF729DF4DD}"/>
                  </c:ext>
                </c:extLst>
              </c15:ser>
            </c15:filteredBarSeries>
            <c15:filteredBarSeries>
              <c15:ser>
                <c:idx val="4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'Abr20'!$B$10:$AG$10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17</c:v>
                      </c:pt>
                      <c:pt idx="1">
                        <c:v>21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12</c:v>
                      </c:pt>
                      <c:pt idx="5">
                        <c:v>19</c:v>
                      </c:pt>
                      <c:pt idx="6">
                        <c:v>17</c:v>
                      </c:pt>
                      <c:pt idx="7">
                        <c:v>25</c:v>
                      </c:pt>
                      <c:pt idx="8">
                        <c:v>21</c:v>
                      </c:pt>
                      <c:pt idx="9">
                        <c:v>24</c:v>
                      </c:pt>
                      <c:pt idx="10">
                        <c:v>19</c:v>
                      </c:pt>
                      <c:pt idx="11">
                        <c:v>23</c:v>
                      </c:pt>
                      <c:pt idx="12">
                        <c:v>18</c:v>
                      </c:pt>
                      <c:pt idx="13">
                        <c:v>26</c:v>
                      </c:pt>
                      <c:pt idx="14">
                        <c:v>17</c:v>
                      </c:pt>
                      <c:pt idx="15">
                        <c:v>16</c:v>
                      </c:pt>
                      <c:pt idx="16">
                        <c:v>16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14</c:v>
                      </c:pt>
                      <c:pt idx="21">
                        <c:v>17</c:v>
                      </c:pt>
                      <c:pt idx="22">
                        <c:v>26</c:v>
                      </c:pt>
                      <c:pt idx="23">
                        <c:v>24</c:v>
                      </c:pt>
                      <c:pt idx="24">
                        <c:v>19</c:v>
                      </c:pt>
                      <c:pt idx="25">
                        <c:v>29</c:v>
                      </c:pt>
                      <c:pt idx="26">
                        <c:v>21</c:v>
                      </c:pt>
                      <c:pt idx="27">
                        <c:v>27</c:v>
                      </c:pt>
                      <c:pt idx="28">
                        <c:v>32</c:v>
                      </c:pt>
                      <c:pt idx="29">
                        <c:v>18</c:v>
                      </c:pt>
                      <c:pt idx="30">
                        <c:v>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B9D-47DD-9075-F7EF729DF4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'Abr20'!$B$11:$AG$11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B9D-47DD-9075-F7EF729DF4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'Abr20'!$A$12</c15:sqref>
                        </c15:formulaRef>
                      </c:ext>
                    </c:extLst>
                    <c:strCache>
                      <c:ptCount val="1"/>
                      <c:pt idx="0">
                        <c:v>PARTICULARES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'Abr20'!$B$12:$AG$12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B9D-47DD-9075-F7EF729DF4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'Abr20'!$A$13</c15:sqref>
                        </c15:formulaRef>
                      </c:ext>
                    </c:extLst>
                    <c:strCache>
                      <c:ptCount val="1"/>
                      <c:pt idx="0">
                        <c:v>Memorial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'Abr20'!$B$13:$AG$13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2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0</c:v>
                      </c:pt>
                      <c:pt idx="15">
                        <c:v>3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0</c:v>
                      </c:pt>
                      <c:pt idx="25">
                        <c:v>1</c:v>
                      </c:pt>
                      <c:pt idx="26">
                        <c:v>0</c:v>
                      </c:pt>
                      <c:pt idx="27">
                        <c:v>1</c:v>
                      </c:pt>
                      <c:pt idx="28">
                        <c:v>0</c:v>
                      </c:pt>
                      <c:pt idx="29">
                        <c:v>2</c:v>
                      </c:pt>
                      <c:pt idx="30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B9D-47DD-9075-F7EF729DF4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'Abr20'!$A$14</c15:sqref>
                        </c15:formulaRef>
                      </c:ext>
                    </c:extLst>
                    <c:strCache>
                      <c:ptCount val="1"/>
                      <c:pt idx="0">
                        <c:v>Primaveras*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'Abr20'!$B$14:$AG$14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4</c:v>
                      </c:pt>
                      <c:pt idx="1">
                        <c:v>7</c:v>
                      </c:pt>
                      <c:pt idx="2">
                        <c:v>11</c:v>
                      </c:pt>
                      <c:pt idx="3">
                        <c:v>1</c:v>
                      </c:pt>
                      <c:pt idx="4">
                        <c:v>7</c:v>
                      </c:pt>
                      <c:pt idx="5">
                        <c:v>3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1</c:v>
                      </c:pt>
                      <c:pt idx="9">
                        <c:v>7</c:v>
                      </c:pt>
                      <c:pt idx="10">
                        <c:v>3</c:v>
                      </c:pt>
                      <c:pt idx="11">
                        <c:v>9</c:v>
                      </c:pt>
                      <c:pt idx="12">
                        <c:v>2</c:v>
                      </c:pt>
                      <c:pt idx="13">
                        <c:v>5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8</c:v>
                      </c:pt>
                      <c:pt idx="17">
                        <c:v>5</c:v>
                      </c:pt>
                      <c:pt idx="18">
                        <c:v>4</c:v>
                      </c:pt>
                      <c:pt idx="19">
                        <c:v>10</c:v>
                      </c:pt>
                      <c:pt idx="20">
                        <c:v>8</c:v>
                      </c:pt>
                      <c:pt idx="21">
                        <c:v>4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6</c:v>
                      </c:pt>
                      <c:pt idx="26">
                        <c:v>8</c:v>
                      </c:pt>
                      <c:pt idx="27">
                        <c:v>2</c:v>
                      </c:pt>
                      <c:pt idx="28">
                        <c:v>5</c:v>
                      </c:pt>
                      <c:pt idx="29">
                        <c:v>6</c:v>
                      </c:pt>
                      <c:pt idx="30">
                        <c:v>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B9D-47DD-9075-F7EF729DF4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'Abr20'!$B$15:$AG$15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B9D-47DD-9075-F7EF729DF4D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'Abr20'!$B$16:$AG$16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4</c:v>
                      </c:pt>
                      <c:pt idx="1">
                        <c:v>7</c:v>
                      </c:pt>
                      <c:pt idx="2">
                        <c:v>13</c:v>
                      </c:pt>
                      <c:pt idx="3">
                        <c:v>2</c:v>
                      </c:pt>
                      <c:pt idx="4">
                        <c:v>8</c:v>
                      </c:pt>
                      <c:pt idx="5">
                        <c:v>5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1</c:v>
                      </c:pt>
                      <c:pt idx="9">
                        <c:v>9</c:v>
                      </c:pt>
                      <c:pt idx="10">
                        <c:v>3</c:v>
                      </c:pt>
                      <c:pt idx="11">
                        <c:v>9</c:v>
                      </c:pt>
                      <c:pt idx="12">
                        <c:v>3</c:v>
                      </c:pt>
                      <c:pt idx="13">
                        <c:v>7</c:v>
                      </c:pt>
                      <c:pt idx="14">
                        <c:v>4</c:v>
                      </c:pt>
                      <c:pt idx="15">
                        <c:v>7</c:v>
                      </c:pt>
                      <c:pt idx="16">
                        <c:v>8</c:v>
                      </c:pt>
                      <c:pt idx="17">
                        <c:v>6</c:v>
                      </c:pt>
                      <c:pt idx="18">
                        <c:v>5</c:v>
                      </c:pt>
                      <c:pt idx="19">
                        <c:v>10</c:v>
                      </c:pt>
                      <c:pt idx="20">
                        <c:v>9</c:v>
                      </c:pt>
                      <c:pt idx="21">
                        <c:v>5</c:v>
                      </c:pt>
                      <c:pt idx="22">
                        <c:v>13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3</c:v>
                      </c:pt>
                      <c:pt idx="28">
                        <c:v>5</c:v>
                      </c:pt>
                      <c:pt idx="29">
                        <c:v>8</c:v>
                      </c:pt>
                      <c:pt idx="30">
                        <c:v>204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B9D-47DD-9075-F7EF729DF4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'Abr20'!$B$1:$AG$2</c15:sqref>
                        </c15:formulaRef>
                      </c:ext>
                    </c:extLst>
                    <c:multiLvlStrCache>
                      <c:ptCount val="3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Total</c:v>
                        </c:pt>
                      </c:lvl>
                      <c:lvl>
                        <c:pt idx="0">
                          <c:v>ABRIL/2020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'Abr20'!$B$17:$AG$17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B9D-47DD-9075-F7EF729DF4DD}"/>
                  </c:ext>
                </c:extLst>
              </c15:ser>
            </c15:filteredBarSeries>
          </c:ext>
        </c:extLst>
      </c:barChart>
      <c:catAx>
        <c:axId val="97524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583872"/>
        <c:crosses val="autoZero"/>
        <c:auto val="1"/>
        <c:lblAlgn val="ctr"/>
        <c:lblOffset val="100"/>
      </c:catAx>
      <c:valAx>
        <c:axId val="97583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52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'FEV23'!$A$20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'FEV23'!$B$1:$AG$2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Total</c:v>
                  </c:pt>
                </c:lvl>
                <c:lvl>
                  <c:pt idx="0">
                    <c:v>Fevereiro/2023</c:v>
                  </c:pt>
                </c:lvl>
              </c:multiLvlStrCache>
            </c:multiLvlStrRef>
          </c:cat>
          <c:val>
            <c:numRef>
              <c:f>'FEV23'!$B$20:$AF$20</c:f>
              <c:numCache>
                <c:formatCode>General</c:formatCode>
                <c:ptCount val="28"/>
                <c:pt idx="0">
                  <c:v>19</c:v>
                </c:pt>
                <c:pt idx="1">
                  <c:v>24</c:v>
                </c:pt>
                <c:pt idx="2">
                  <c:v>26</c:v>
                </c:pt>
                <c:pt idx="3">
                  <c:v>30</c:v>
                </c:pt>
                <c:pt idx="4">
                  <c:v>25</c:v>
                </c:pt>
                <c:pt idx="5">
                  <c:v>27</c:v>
                </c:pt>
                <c:pt idx="6">
                  <c:v>20</c:v>
                </c:pt>
                <c:pt idx="7">
                  <c:v>26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24</c:v>
                </c:pt>
                <c:pt idx="13">
                  <c:v>29</c:v>
                </c:pt>
                <c:pt idx="14">
                  <c:v>17</c:v>
                </c:pt>
                <c:pt idx="15">
                  <c:v>16</c:v>
                </c:pt>
                <c:pt idx="16">
                  <c:v>23</c:v>
                </c:pt>
                <c:pt idx="17">
                  <c:v>26</c:v>
                </c:pt>
                <c:pt idx="18">
                  <c:v>16</c:v>
                </c:pt>
                <c:pt idx="19">
                  <c:v>18</c:v>
                </c:pt>
                <c:pt idx="20">
                  <c:v>13</c:v>
                </c:pt>
                <c:pt idx="21">
                  <c:v>28</c:v>
                </c:pt>
                <c:pt idx="22">
                  <c:v>29</c:v>
                </c:pt>
                <c:pt idx="23">
                  <c:v>28</c:v>
                </c:pt>
                <c:pt idx="24">
                  <c:v>21</c:v>
                </c:pt>
                <c:pt idx="25">
                  <c:v>19</c:v>
                </c:pt>
                <c:pt idx="26">
                  <c:v>22</c:v>
                </c:pt>
                <c:pt idx="27">
                  <c:v>30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754-4C21-B4E2-367757D472DA}"/>
            </c:ext>
          </c:extLst>
        </c:ser>
        <c:dLbls>
          <c:showVal val="1"/>
        </c:dLbls>
        <c:gapWidth val="219"/>
        <c:overlap val="-27"/>
        <c:axId val="117459968"/>
        <c:axId val="117973760"/>
        <c:extLst xmlns:c16r2="http://schemas.microsoft.com/office/drawing/2015/06/chart"/>
      </c:barChart>
      <c:catAx>
        <c:axId val="117459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973760"/>
        <c:crosses val="autoZero"/>
        <c:auto val="1"/>
        <c:lblAlgn val="ctr"/>
        <c:lblOffset val="100"/>
      </c:catAx>
      <c:valAx>
        <c:axId val="117973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5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'MAR23'!$A$20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'MAR23'!$B$1:$AG$2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Março/2023</c:v>
                  </c:pt>
                </c:lvl>
              </c:multiLvlStrCache>
            </c:multiLvlStrRef>
          </c:cat>
          <c:val>
            <c:numRef>
              <c:f>'MAR23'!$B$20:$AF$20</c:f>
              <c:numCache>
                <c:formatCode>General</c:formatCode>
                <c:ptCount val="31"/>
                <c:pt idx="0">
                  <c:v>18</c:v>
                </c:pt>
                <c:pt idx="1">
                  <c:v>22</c:v>
                </c:pt>
                <c:pt idx="2">
                  <c:v>24</c:v>
                </c:pt>
                <c:pt idx="3">
                  <c:v>37</c:v>
                </c:pt>
                <c:pt idx="4">
                  <c:v>25</c:v>
                </c:pt>
                <c:pt idx="5">
                  <c:v>24</c:v>
                </c:pt>
                <c:pt idx="6">
                  <c:v>25</c:v>
                </c:pt>
                <c:pt idx="7">
                  <c:v>29</c:v>
                </c:pt>
                <c:pt idx="8">
                  <c:v>24</c:v>
                </c:pt>
                <c:pt idx="9">
                  <c:v>13</c:v>
                </c:pt>
                <c:pt idx="10">
                  <c:v>16</c:v>
                </c:pt>
                <c:pt idx="11">
                  <c:v>21</c:v>
                </c:pt>
                <c:pt idx="12">
                  <c:v>31</c:v>
                </c:pt>
                <c:pt idx="13">
                  <c:v>23</c:v>
                </c:pt>
                <c:pt idx="14">
                  <c:v>27</c:v>
                </c:pt>
                <c:pt idx="15">
                  <c:v>30</c:v>
                </c:pt>
                <c:pt idx="16">
                  <c:v>22</c:v>
                </c:pt>
                <c:pt idx="17">
                  <c:v>35</c:v>
                </c:pt>
                <c:pt idx="18">
                  <c:v>29</c:v>
                </c:pt>
                <c:pt idx="19">
                  <c:v>22</c:v>
                </c:pt>
                <c:pt idx="20">
                  <c:v>23</c:v>
                </c:pt>
                <c:pt idx="21">
                  <c:v>23</c:v>
                </c:pt>
                <c:pt idx="22">
                  <c:v>31</c:v>
                </c:pt>
                <c:pt idx="23">
                  <c:v>27</c:v>
                </c:pt>
                <c:pt idx="24">
                  <c:v>18</c:v>
                </c:pt>
                <c:pt idx="25">
                  <c:v>33</c:v>
                </c:pt>
                <c:pt idx="26">
                  <c:v>27</c:v>
                </c:pt>
                <c:pt idx="27">
                  <c:v>20</c:v>
                </c:pt>
                <c:pt idx="28">
                  <c:v>30</c:v>
                </c:pt>
                <c:pt idx="29">
                  <c:v>22</c:v>
                </c:pt>
                <c:pt idx="30">
                  <c:v>20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E07A-43E1-9E56-F7A17E8E8653}"/>
            </c:ext>
          </c:extLst>
        </c:ser>
        <c:dLbls>
          <c:showVal val="1"/>
        </c:dLbls>
        <c:gapWidth val="219"/>
        <c:overlap val="-27"/>
        <c:axId val="118060544"/>
        <c:axId val="118062080"/>
        <c:extLst xmlns:c16r2="http://schemas.microsoft.com/office/drawing/2015/06/chart"/>
      </c:barChart>
      <c:catAx>
        <c:axId val="118060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062080"/>
        <c:crosses val="autoZero"/>
        <c:auto val="1"/>
        <c:lblAlgn val="ctr"/>
        <c:lblOffset val="100"/>
      </c:catAx>
      <c:valAx>
        <c:axId val="118062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06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'ABR23'!$A$20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'ABR23'!$B$1:$AG$2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Abril/2023</c:v>
                  </c:pt>
                </c:lvl>
              </c:multiLvlStrCache>
            </c:multiLvlStrRef>
          </c:cat>
          <c:val>
            <c:numRef>
              <c:f>'ABR23'!$B$20:$AF$20</c:f>
              <c:numCache>
                <c:formatCode>General</c:formatCode>
                <c:ptCount val="30"/>
                <c:pt idx="0">
                  <c:v>26</c:v>
                </c:pt>
                <c:pt idx="1">
                  <c:v>20</c:v>
                </c:pt>
                <c:pt idx="2">
                  <c:v>17</c:v>
                </c:pt>
                <c:pt idx="3">
                  <c:v>38</c:v>
                </c:pt>
                <c:pt idx="4">
                  <c:v>34</c:v>
                </c:pt>
                <c:pt idx="5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19</c:v>
                </c:pt>
                <c:pt idx="9">
                  <c:v>27</c:v>
                </c:pt>
                <c:pt idx="10">
                  <c:v>23</c:v>
                </c:pt>
                <c:pt idx="11">
                  <c:v>34</c:v>
                </c:pt>
                <c:pt idx="12">
                  <c:v>32</c:v>
                </c:pt>
                <c:pt idx="13">
                  <c:v>18</c:v>
                </c:pt>
                <c:pt idx="14">
                  <c:v>25</c:v>
                </c:pt>
                <c:pt idx="15">
                  <c:v>26</c:v>
                </c:pt>
                <c:pt idx="16">
                  <c:v>23</c:v>
                </c:pt>
                <c:pt idx="17">
                  <c:v>29</c:v>
                </c:pt>
                <c:pt idx="18">
                  <c:v>33</c:v>
                </c:pt>
                <c:pt idx="19">
                  <c:v>23</c:v>
                </c:pt>
                <c:pt idx="20">
                  <c:v>16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24</c:v>
                </c:pt>
                <c:pt idx="25">
                  <c:v>24</c:v>
                </c:pt>
                <c:pt idx="26">
                  <c:v>16</c:v>
                </c:pt>
                <c:pt idx="27">
                  <c:v>35</c:v>
                </c:pt>
                <c:pt idx="28">
                  <c:v>20</c:v>
                </c:pt>
                <c:pt idx="29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86F-4DB4-AB8D-8DE7594400DF}"/>
            </c:ext>
          </c:extLst>
        </c:ser>
        <c:dLbls>
          <c:showVal val="1"/>
        </c:dLbls>
        <c:gapWidth val="219"/>
        <c:overlap val="-27"/>
        <c:axId val="118149120"/>
        <c:axId val="118150656"/>
        <c:extLst xmlns:c16r2="http://schemas.microsoft.com/office/drawing/2015/06/chart"/>
      </c:barChart>
      <c:catAx>
        <c:axId val="1181491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50656"/>
        <c:crosses val="autoZero"/>
        <c:auto val="1"/>
        <c:lblAlgn val="ctr"/>
        <c:lblOffset val="100"/>
      </c:catAx>
      <c:valAx>
        <c:axId val="118150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4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'MAI23'!$A$20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'MAI23'!$B$1:$AG$2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Maio/2023</c:v>
                  </c:pt>
                </c:lvl>
              </c:multiLvlStrCache>
            </c:multiLvlStrRef>
          </c:cat>
          <c:val>
            <c:numRef>
              <c:f>'MAI23'!$B$20:$AF$20</c:f>
              <c:numCache>
                <c:formatCode>General</c:formatCode>
                <c:ptCount val="31"/>
                <c:pt idx="0">
                  <c:v>24</c:v>
                </c:pt>
                <c:pt idx="1">
                  <c:v>22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31</c:v>
                </c:pt>
                <c:pt idx="6">
                  <c:v>27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23</c:v>
                </c:pt>
                <c:pt idx="11">
                  <c:v>23</c:v>
                </c:pt>
                <c:pt idx="12">
                  <c:v>31</c:v>
                </c:pt>
                <c:pt idx="13">
                  <c:v>21</c:v>
                </c:pt>
                <c:pt idx="14">
                  <c:v>29</c:v>
                </c:pt>
                <c:pt idx="15">
                  <c:v>25</c:v>
                </c:pt>
                <c:pt idx="16">
                  <c:v>33</c:v>
                </c:pt>
                <c:pt idx="17">
                  <c:v>22</c:v>
                </c:pt>
                <c:pt idx="18">
                  <c:v>25</c:v>
                </c:pt>
                <c:pt idx="19">
                  <c:v>20</c:v>
                </c:pt>
                <c:pt idx="20">
                  <c:v>29</c:v>
                </c:pt>
                <c:pt idx="21">
                  <c:v>22</c:v>
                </c:pt>
                <c:pt idx="22">
                  <c:v>29</c:v>
                </c:pt>
                <c:pt idx="23">
                  <c:v>27</c:v>
                </c:pt>
                <c:pt idx="24">
                  <c:v>21</c:v>
                </c:pt>
                <c:pt idx="25">
                  <c:v>23</c:v>
                </c:pt>
                <c:pt idx="26">
                  <c:v>31</c:v>
                </c:pt>
                <c:pt idx="27">
                  <c:v>20</c:v>
                </c:pt>
                <c:pt idx="28">
                  <c:v>23</c:v>
                </c:pt>
                <c:pt idx="29">
                  <c:v>31</c:v>
                </c:pt>
                <c:pt idx="30">
                  <c:v>26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13B7-40A3-A1B9-635F3857AA86}"/>
            </c:ext>
          </c:extLst>
        </c:ser>
        <c:dLbls>
          <c:showVal val="1"/>
        </c:dLbls>
        <c:gapWidth val="219"/>
        <c:overlap val="-27"/>
        <c:axId val="118221056"/>
        <c:axId val="117010432"/>
        <c:extLst xmlns:c16r2="http://schemas.microsoft.com/office/drawing/2015/06/chart"/>
      </c:barChart>
      <c:catAx>
        <c:axId val="118221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10432"/>
        <c:crosses val="autoZero"/>
        <c:auto val="1"/>
        <c:lblAlgn val="ctr"/>
        <c:lblOffset val="100"/>
      </c:catAx>
      <c:valAx>
        <c:axId val="117010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'JUN23'!$A$20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'JUN23'!$B$1:$AG$2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Junho/2023</c:v>
                  </c:pt>
                </c:lvl>
              </c:multiLvlStrCache>
            </c:multiLvlStrRef>
          </c:cat>
          <c:val>
            <c:numRef>
              <c:f>'JUN23'!$B$20:$AF$20</c:f>
              <c:numCache>
                <c:formatCode>General</c:formatCode>
                <c:ptCount val="30"/>
                <c:pt idx="0">
                  <c:v>30</c:v>
                </c:pt>
                <c:pt idx="1">
                  <c:v>26</c:v>
                </c:pt>
                <c:pt idx="2">
                  <c:v>24</c:v>
                </c:pt>
                <c:pt idx="3">
                  <c:v>21</c:v>
                </c:pt>
                <c:pt idx="4">
                  <c:v>25</c:v>
                </c:pt>
                <c:pt idx="5">
                  <c:v>37</c:v>
                </c:pt>
                <c:pt idx="6">
                  <c:v>32</c:v>
                </c:pt>
                <c:pt idx="7">
                  <c:v>27</c:v>
                </c:pt>
                <c:pt idx="8">
                  <c:v>31</c:v>
                </c:pt>
                <c:pt idx="9">
                  <c:v>23</c:v>
                </c:pt>
                <c:pt idx="10">
                  <c:v>33</c:v>
                </c:pt>
                <c:pt idx="11">
                  <c:v>30</c:v>
                </c:pt>
                <c:pt idx="12">
                  <c:v>23</c:v>
                </c:pt>
                <c:pt idx="13">
                  <c:v>33</c:v>
                </c:pt>
                <c:pt idx="14">
                  <c:v>29</c:v>
                </c:pt>
                <c:pt idx="15">
                  <c:v>28</c:v>
                </c:pt>
                <c:pt idx="16">
                  <c:v>31</c:v>
                </c:pt>
                <c:pt idx="17">
                  <c:v>30</c:v>
                </c:pt>
                <c:pt idx="18">
                  <c:v>22</c:v>
                </c:pt>
                <c:pt idx="19">
                  <c:v>26</c:v>
                </c:pt>
                <c:pt idx="20">
                  <c:v>35</c:v>
                </c:pt>
                <c:pt idx="21">
                  <c:v>41</c:v>
                </c:pt>
                <c:pt idx="22">
                  <c:v>28</c:v>
                </c:pt>
                <c:pt idx="23">
                  <c:v>21</c:v>
                </c:pt>
                <c:pt idx="24">
                  <c:v>28</c:v>
                </c:pt>
                <c:pt idx="25">
                  <c:v>25</c:v>
                </c:pt>
                <c:pt idx="26">
                  <c:v>29</c:v>
                </c:pt>
                <c:pt idx="27">
                  <c:v>21</c:v>
                </c:pt>
                <c:pt idx="28">
                  <c:v>24</c:v>
                </c:pt>
                <c:pt idx="29">
                  <c:v>28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72A6-467C-BD5D-D557D7670D3A}"/>
            </c:ext>
          </c:extLst>
        </c:ser>
        <c:dLbls>
          <c:showVal val="1"/>
        </c:dLbls>
        <c:gapWidth val="219"/>
        <c:overlap val="-27"/>
        <c:axId val="117056256"/>
        <c:axId val="117057792"/>
        <c:extLst xmlns:c16r2="http://schemas.microsoft.com/office/drawing/2015/06/chart"/>
      </c:barChart>
      <c:catAx>
        <c:axId val="11705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57792"/>
        <c:crosses val="autoZero"/>
        <c:auto val="1"/>
        <c:lblAlgn val="ctr"/>
        <c:lblOffset val="100"/>
      </c:catAx>
      <c:valAx>
        <c:axId val="117057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5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'JUL23'!$A$20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'JUL23'!$B$1:$AG$2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Julho/2023</c:v>
                  </c:pt>
                </c:lvl>
              </c:multiLvlStrCache>
            </c:multiLvlStrRef>
          </c:cat>
          <c:val>
            <c:numRef>
              <c:f>'JUL23'!$B$20:$AF$20</c:f>
              <c:numCache>
                <c:formatCode>General</c:formatCode>
                <c:ptCount val="31"/>
                <c:pt idx="0">
                  <c:v>20</c:v>
                </c:pt>
                <c:pt idx="1">
                  <c:v>19</c:v>
                </c:pt>
                <c:pt idx="2">
                  <c:v>28</c:v>
                </c:pt>
                <c:pt idx="3">
                  <c:v>24</c:v>
                </c:pt>
                <c:pt idx="4">
                  <c:v>31</c:v>
                </c:pt>
                <c:pt idx="5">
                  <c:v>27</c:v>
                </c:pt>
                <c:pt idx="6">
                  <c:v>23</c:v>
                </c:pt>
                <c:pt idx="7">
                  <c:v>21</c:v>
                </c:pt>
                <c:pt idx="8">
                  <c:v>32</c:v>
                </c:pt>
                <c:pt idx="9">
                  <c:v>24</c:v>
                </c:pt>
                <c:pt idx="10">
                  <c:v>34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24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17</c:v>
                </c:pt>
                <c:pt idx="19">
                  <c:v>32</c:v>
                </c:pt>
                <c:pt idx="20">
                  <c:v>25</c:v>
                </c:pt>
                <c:pt idx="21">
                  <c:v>22</c:v>
                </c:pt>
                <c:pt idx="22">
                  <c:v>33</c:v>
                </c:pt>
                <c:pt idx="23">
                  <c:v>26</c:v>
                </c:pt>
                <c:pt idx="24">
                  <c:v>26</c:v>
                </c:pt>
                <c:pt idx="25">
                  <c:v>23</c:v>
                </c:pt>
                <c:pt idx="26">
                  <c:v>37</c:v>
                </c:pt>
                <c:pt idx="27">
                  <c:v>35</c:v>
                </c:pt>
                <c:pt idx="28">
                  <c:v>28</c:v>
                </c:pt>
                <c:pt idx="29">
                  <c:v>24</c:v>
                </c:pt>
                <c:pt idx="30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27C-4C62-8DFD-22C8D3A8C11F}"/>
            </c:ext>
          </c:extLst>
        </c:ser>
        <c:dLbls>
          <c:showVal val="1"/>
        </c:dLbls>
        <c:gapWidth val="219"/>
        <c:overlap val="-27"/>
        <c:axId val="118287360"/>
        <c:axId val="118506240"/>
        <c:extLst xmlns:c16r2="http://schemas.microsoft.com/office/drawing/2015/06/chart"/>
      </c:barChart>
      <c:catAx>
        <c:axId val="118287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06240"/>
        <c:crosses val="autoZero"/>
        <c:auto val="1"/>
        <c:lblAlgn val="ctr"/>
        <c:lblOffset val="100"/>
      </c:catAx>
      <c:valAx>
        <c:axId val="118506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'AGO23'!$A$20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'AGO23'!$B$1:$AG$2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Agosto/2023</c:v>
                  </c:pt>
                </c:lvl>
              </c:multiLvlStrCache>
            </c:multiLvlStrRef>
          </c:cat>
          <c:val>
            <c:numRef>
              <c:f>'AGO23'!$B$20:$AF$20</c:f>
              <c:numCache>
                <c:formatCode>General</c:formatCode>
                <c:ptCount val="31"/>
                <c:pt idx="0">
                  <c:v>21</c:v>
                </c:pt>
                <c:pt idx="1">
                  <c:v>26</c:v>
                </c:pt>
                <c:pt idx="2">
                  <c:v>18</c:v>
                </c:pt>
                <c:pt idx="3">
                  <c:v>31</c:v>
                </c:pt>
                <c:pt idx="4">
                  <c:v>26</c:v>
                </c:pt>
                <c:pt idx="5">
                  <c:v>20</c:v>
                </c:pt>
                <c:pt idx="6">
                  <c:v>30</c:v>
                </c:pt>
                <c:pt idx="7">
                  <c:v>25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30</c:v>
                </c:pt>
                <c:pt idx="12">
                  <c:v>22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26</c:v>
                </c:pt>
                <c:pt idx="17">
                  <c:v>33</c:v>
                </c:pt>
                <c:pt idx="18">
                  <c:v>26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28</c:v>
                </c:pt>
                <c:pt idx="23">
                  <c:v>23</c:v>
                </c:pt>
                <c:pt idx="24">
                  <c:v>24</c:v>
                </c:pt>
                <c:pt idx="25">
                  <c:v>22</c:v>
                </c:pt>
                <c:pt idx="26">
                  <c:v>32</c:v>
                </c:pt>
                <c:pt idx="27">
                  <c:v>24</c:v>
                </c:pt>
                <c:pt idx="28">
                  <c:v>29</c:v>
                </c:pt>
                <c:pt idx="29">
                  <c:v>25</c:v>
                </c:pt>
                <c:pt idx="30">
                  <c:v>28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EAE4-4078-B8C9-A4007E1B2635}"/>
            </c:ext>
          </c:extLst>
        </c:ser>
        <c:dLbls>
          <c:showVal val="1"/>
        </c:dLbls>
        <c:gapWidth val="219"/>
        <c:overlap val="-27"/>
        <c:axId val="118552064"/>
        <c:axId val="118553600"/>
        <c:extLst xmlns:c16r2="http://schemas.microsoft.com/office/drawing/2015/06/chart"/>
      </c:barChart>
      <c:catAx>
        <c:axId val="1185520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53600"/>
        <c:crosses val="autoZero"/>
        <c:auto val="1"/>
        <c:lblAlgn val="ctr"/>
        <c:lblOffset val="100"/>
      </c:catAx>
      <c:valAx>
        <c:axId val="118553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5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'SET23'!$A$20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'SET23'!$B$1:$AG$2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Setembro/2023</c:v>
                  </c:pt>
                </c:lvl>
              </c:multiLvlStrCache>
            </c:multiLvlStrRef>
          </c:cat>
          <c:val>
            <c:numRef>
              <c:f>'SET23'!$B$20:$AF$20</c:f>
              <c:numCache>
                <c:formatCode>General</c:formatCode>
                <c:ptCount val="30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21</c:v>
                </c:pt>
                <c:pt idx="4">
                  <c:v>23</c:v>
                </c:pt>
                <c:pt idx="5">
                  <c:v>36</c:v>
                </c:pt>
                <c:pt idx="6">
                  <c:v>29</c:v>
                </c:pt>
                <c:pt idx="7">
                  <c:v>23</c:v>
                </c:pt>
                <c:pt idx="8">
                  <c:v>23</c:v>
                </c:pt>
                <c:pt idx="9">
                  <c:v>28</c:v>
                </c:pt>
                <c:pt idx="10">
                  <c:v>15</c:v>
                </c:pt>
                <c:pt idx="11">
                  <c:v>30</c:v>
                </c:pt>
                <c:pt idx="12">
                  <c:v>26</c:v>
                </c:pt>
                <c:pt idx="13">
                  <c:v>23</c:v>
                </c:pt>
                <c:pt idx="14">
                  <c:v>29</c:v>
                </c:pt>
                <c:pt idx="15">
                  <c:v>26</c:v>
                </c:pt>
                <c:pt idx="16">
                  <c:v>18</c:v>
                </c:pt>
                <c:pt idx="17">
                  <c:v>23</c:v>
                </c:pt>
                <c:pt idx="18">
                  <c:v>27</c:v>
                </c:pt>
                <c:pt idx="19">
                  <c:v>33</c:v>
                </c:pt>
                <c:pt idx="20">
                  <c:v>23</c:v>
                </c:pt>
                <c:pt idx="21">
                  <c:v>27</c:v>
                </c:pt>
                <c:pt idx="22">
                  <c:v>19</c:v>
                </c:pt>
                <c:pt idx="23">
                  <c:v>26</c:v>
                </c:pt>
                <c:pt idx="24">
                  <c:v>23</c:v>
                </c:pt>
                <c:pt idx="25">
                  <c:v>30</c:v>
                </c:pt>
                <c:pt idx="26">
                  <c:v>27</c:v>
                </c:pt>
                <c:pt idx="27">
                  <c:v>22</c:v>
                </c:pt>
                <c:pt idx="28">
                  <c:v>27</c:v>
                </c:pt>
                <c:pt idx="29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455E-4824-A161-1BAD70B54110}"/>
            </c:ext>
          </c:extLst>
        </c:ser>
        <c:dLbls>
          <c:showVal val="1"/>
        </c:dLbls>
        <c:gapWidth val="219"/>
        <c:overlap val="-27"/>
        <c:axId val="117932032"/>
        <c:axId val="117933568"/>
        <c:extLst xmlns:c16r2="http://schemas.microsoft.com/office/drawing/2015/06/chart"/>
      </c:barChart>
      <c:catAx>
        <c:axId val="117932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933568"/>
        <c:crosses val="autoZero"/>
        <c:auto val="1"/>
        <c:lblAlgn val="ctr"/>
        <c:lblOffset val="100"/>
      </c:catAx>
      <c:valAx>
        <c:axId val="1179335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93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'OUT23'!$A$20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'OUT23'!$B$1:$AG$2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Outubro/2023</c:v>
                  </c:pt>
                </c:lvl>
              </c:multiLvlStrCache>
            </c:multiLvlStrRef>
          </c:cat>
          <c:val>
            <c:numRef>
              <c:f>'OUT23'!$B$20:$AF$20</c:f>
              <c:numCache>
                <c:formatCode>General</c:formatCode>
                <c:ptCount val="31"/>
                <c:pt idx="0">
                  <c:v>29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32</c:v>
                </c:pt>
                <c:pt idx="8">
                  <c:v>28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26</c:v>
                </c:pt>
                <c:pt idx="13">
                  <c:v>20</c:v>
                </c:pt>
                <c:pt idx="14">
                  <c:v>18</c:v>
                </c:pt>
                <c:pt idx="15">
                  <c:v>34</c:v>
                </c:pt>
                <c:pt idx="16">
                  <c:v>35</c:v>
                </c:pt>
                <c:pt idx="17">
                  <c:v>21</c:v>
                </c:pt>
                <c:pt idx="18">
                  <c:v>15</c:v>
                </c:pt>
                <c:pt idx="19">
                  <c:v>24</c:v>
                </c:pt>
                <c:pt idx="20">
                  <c:v>28</c:v>
                </c:pt>
                <c:pt idx="21">
                  <c:v>23</c:v>
                </c:pt>
                <c:pt idx="22">
                  <c:v>24</c:v>
                </c:pt>
                <c:pt idx="23">
                  <c:v>20</c:v>
                </c:pt>
                <c:pt idx="24">
                  <c:v>29</c:v>
                </c:pt>
                <c:pt idx="25">
                  <c:v>30</c:v>
                </c:pt>
                <c:pt idx="26">
                  <c:v>28</c:v>
                </c:pt>
                <c:pt idx="27">
                  <c:v>28</c:v>
                </c:pt>
                <c:pt idx="28">
                  <c:v>21</c:v>
                </c:pt>
                <c:pt idx="29">
                  <c:v>26</c:v>
                </c:pt>
                <c:pt idx="30">
                  <c:v>29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7D82-4E14-A73F-93ADB0EAFE01}"/>
            </c:ext>
          </c:extLst>
        </c:ser>
        <c:dLbls>
          <c:showVal val="1"/>
        </c:dLbls>
        <c:gapWidth val="219"/>
        <c:overlap val="-27"/>
        <c:axId val="118876416"/>
        <c:axId val="118898688"/>
        <c:extLst xmlns:c16r2="http://schemas.microsoft.com/office/drawing/2015/06/chart"/>
      </c:barChart>
      <c:catAx>
        <c:axId val="118876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98688"/>
        <c:crosses val="autoZero"/>
        <c:auto val="1"/>
        <c:lblAlgn val="ctr"/>
        <c:lblOffset val="100"/>
      </c:catAx>
      <c:valAx>
        <c:axId val="1188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7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'NOV23'!$B$1:$AG$2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Novembro/2023</c:v>
                  </c:pt>
                </c:lvl>
              </c:multiLvlStrCache>
            </c:multiLvlStrRef>
          </c:cat>
          <c:val>
            <c:numRef>
              <c:f>'NOV23'!$B$20:$AF$20</c:f>
              <c:numCache>
                <c:formatCode>General</c:formatCode>
                <c:ptCount val="30"/>
                <c:pt idx="0">
                  <c:v>36</c:v>
                </c:pt>
                <c:pt idx="1">
                  <c:v>26</c:v>
                </c:pt>
                <c:pt idx="2">
                  <c:v>14</c:v>
                </c:pt>
                <c:pt idx="3">
                  <c:v>30</c:v>
                </c:pt>
                <c:pt idx="4">
                  <c:v>17</c:v>
                </c:pt>
                <c:pt idx="5">
                  <c:v>25</c:v>
                </c:pt>
                <c:pt idx="6">
                  <c:v>25</c:v>
                </c:pt>
                <c:pt idx="7">
                  <c:v>21</c:v>
                </c:pt>
                <c:pt idx="8">
                  <c:v>26</c:v>
                </c:pt>
                <c:pt idx="9">
                  <c:v>33</c:v>
                </c:pt>
                <c:pt idx="10">
                  <c:v>19</c:v>
                </c:pt>
                <c:pt idx="11">
                  <c:v>15</c:v>
                </c:pt>
                <c:pt idx="12">
                  <c:v>35</c:v>
                </c:pt>
                <c:pt idx="13">
                  <c:v>42</c:v>
                </c:pt>
                <c:pt idx="14">
                  <c:v>41</c:v>
                </c:pt>
                <c:pt idx="15">
                  <c:v>36</c:v>
                </c:pt>
                <c:pt idx="16">
                  <c:v>22</c:v>
                </c:pt>
                <c:pt idx="17">
                  <c:v>28</c:v>
                </c:pt>
                <c:pt idx="18">
                  <c:v>36</c:v>
                </c:pt>
                <c:pt idx="19">
                  <c:v>28</c:v>
                </c:pt>
                <c:pt idx="20">
                  <c:v>32</c:v>
                </c:pt>
                <c:pt idx="21">
                  <c:v>17</c:v>
                </c:pt>
                <c:pt idx="22">
                  <c:v>30</c:v>
                </c:pt>
                <c:pt idx="23">
                  <c:v>27</c:v>
                </c:pt>
                <c:pt idx="24">
                  <c:v>19</c:v>
                </c:pt>
                <c:pt idx="25">
                  <c:v>17</c:v>
                </c:pt>
                <c:pt idx="26">
                  <c:v>21</c:v>
                </c:pt>
                <c:pt idx="27">
                  <c:v>23</c:v>
                </c:pt>
                <c:pt idx="28">
                  <c:v>21</c:v>
                </c:pt>
                <c:pt idx="29">
                  <c:v>30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27B3-4F48-BB78-073D46D251B6}"/>
            </c:ext>
          </c:extLst>
        </c:ser>
        <c:dLbls>
          <c:showVal val="1"/>
        </c:dLbls>
        <c:gapWidth val="219"/>
        <c:overlap val="-27"/>
        <c:axId val="117806208"/>
        <c:axId val="117807744"/>
        <c:extLst xmlns:c16r2="http://schemas.microsoft.com/office/drawing/2015/06/chart"/>
      </c:barChart>
      <c:catAx>
        <c:axId val="117806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807744"/>
        <c:crosses val="autoZero"/>
        <c:auto val="1"/>
        <c:lblAlgn val="ctr"/>
        <c:lblOffset val="100"/>
      </c:catAx>
      <c:valAx>
        <c:axId val="117807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80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'Mai20'!$A$18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'Mai20'!$B$1:$AG$2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MAIO/2020</c:v>
                  </c:pt>
                </c:lvl>
              </c:multiLvlStrCache>
            </c:multiLvlStrRef>
          </c:cat>
          <c:val>
            <c:numRef>
              <c:f>'Mai20'!$B$18:$AF$18</c:f>
              <c:numCache>
                <c:formatCode>General</c:formatCode>
                <c:ptCount val="31"/>
                <c:pt idx="0">
                  <c:v>30</c:v>
                </c:pt>
                <c:pt idx="1">
                  <c:v>25</c:v>
                </c:pt>
                <c:pt idx="2">
                  <c:v>26</c:v>
                </c:pt>
                <c:pt idx="3">
                  <c:v>26</c:v>
                </c:pt>
                <c:pt idx="4">
                  <c:v>20</c:v>
                </c:pt>
                <c:pt idx="5">
                  <c:v>31</c:v>
                </c:pt>
                <c:pt idx="6">
                  <c:v>33</c:v>
                </c:pt>
                <c:pt idx="7">
                  <c:v>40</c:v>
                </c:pt>
                <c:pt idx="8">
                  <c:v>33</c:v>
                </c:pt>
                <c:pt idx="9">
                  <c:v>35</c:v>
                </c:pt>
                <c:pt idx="10">
                  <c:v>34</c:v>
                </c:pt>
                <c:pt idx="11">
                  <c:v>39</c:v>
                </c:pt>
                <c:pt idx="12">
                  <c:v>37</c:v>
                </c:pt>
                <c:pt idx="13">
                  <c:v>32</c:v>
                </c:pt>
                <c:pt idx="14">
                  <c:v>39</c:v>
                </c:pt>
                <c:pt idx="15">
                  <c:v>26</c:v>
                </c:pt>
                <c:pt idx="16">
                  <c:v>35</c:v>
                </c:pt>
                <c:pt idx="17">
                  <c:v>29</c:v>
                </c:pt>
                <c:pt idx="18">
                  <c:v>37</c:v>
                </c:pt>
                <c:pt idx="19">
                  <c:v>41</c:v>
                </c:pt>
                <c:pt idx="20">
                  <c:v>31</c:v>
                </c:pt>
                <c:pt idx="21">
                  <c:v>37</c:v>
                </c:pt>
                <c:pt idx="22">
                  <c:v>46</c:v>
                </c:pt>
                <c:pt idx="23">
                  <c:v>37</c:v>
                </c:pt>
                <c:pt idx="24">
                  <c:v>46</c:v>
                </c:pt>
                <c:pt idx="25">
                  <c:v>38</c:v>
                </c:pt>
                <c:pt idx="26">
                  <c:v>37</c:v>
                </c:pt>
                <c:pt idx="27">
                  <c:v>32</c:v>
                </c:pt>
                <c:pt idx="28">
                  <c:v>36</c:v>
                </c:pt>
                <c:pt idx="29">
                  <c:v>48</c:v>
                </c:pt>
                <c:pt idx="30">
                  <c:v>45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1-3D77-4DE6-AA11-824908F9F79C}"/>
            </c:ext>
          </c:extLst>
        </c:ser>
        <c:dLbls>
          <c:showVal val="1"/>
        </c:dLbls>
        <c:gapWidth val="219"/>
        <c:overlap val="-27"/>
        <c:axId val="97637888"/>
        <c:axId val="97639424"/>
        <c:extLst xmlns:c16r2="http://schemas.microsoft.com/office/drawing/2015/06/chart"/>
      </c:barChart>
      <c:catAx>
        <c:axId val="976378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639424"/>
        <c:crosses val="autoZero"/>
        <c:auto val="1"/>
        <c:lblAlgn val="ctr"/>
        <c:lblOffset val="100"/>
      </c:catAx>
      <c:valAx>
        <c:axId val="97639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63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'DEZ23'!$A$20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'DEZ23'!$B$1:$AG$2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Dezembro/2023</c:v>
                  </c:pt>
                </c:lvl>
              </c:multiLvlStrCache>
            </c:multiLvlStrRef>
          </c:cat>
          <c:val>
            <c:numRef>
              <c:f>'DEZ23'!$B$20:$AF$20</c:f>
              <c:numCache>
                <c:formatCode>General</c:formatCode>
                <c:ptCount val="31"/>
                <c:pt idx="0">
                  <c:v>33</c:v>
                </c:pt>
                <c:pt idx="1">
                  <c:v>28</c:v>
                </c:pt>
                <c:pt idx="2">
                  <c:v>35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23</c:v>
                </c:pt>
                <c:pt idx="8">
                  <c:v>31</c:v>
                </c:pt>
                <c:pt idx="9">
                  <c:v>25</c:v>
                </c:pt>
                <c:pt idx="10">
                  <c:v>25</c:v>
                </c:pt>
                <c:pt idx="11">
                  <c:v>32</c:v>
                </c:pt>
                <c:pt idx="12">
                  <c:v>27</c:v>
                </c:pt>
                <c:pt idx="13">
                  <c:v>15</c:v>
                </c:pt>
                <c:pt idx="14">
                  <c:v>16</c:v>
                </c:pt>
                <c:pt idx="15">
                  <c:v>28</c:v>
                </c:pt>
                <c:pt idx="16">
                  <c:v>19</c:v>
                </c:pt>
                <c:pt idx="17">
                  <c:v>19</c:v>
                </c:pt>
                <c:pt idx="18">
                  <c:v>35</c:v>
                </c:pt>
                <c:pt idx="19">
                  <c:v>29</c:v>
                </c:pt>
                <c:pt idx="20">
                  <c:v>17</c:v>
                </c:pt>
                <c:pt idx="21">
                  <c:v>22</c:v>
                </c:pt>
                <c:pt idx="22">
                  <c:v>20</c:v>
                </c:pt>
                <c:pt idx="23">
                  <c:v>24</c:v>
                </c:pt>
                <c:pt idx="24">
                  <c:v>31</c:v>
                </c:pt>
                <c:pt idx="25">
                  <c:v>30</c:v>
                </c:pt>
                <c:pt idx="26">
                  <c:v>23</c:v>
                </c:pt>
                <c:pt idx="27">
                  <c:v>17</c:v>
                </c:pt>
                <c:pt idx="28">
                  <c:v>12</c:v>
                </c:pt>
                <c:pt idx="29">
                  <c:v>22</c:v>
                </c:pt>
                <c:pt idx="30">
                  <c:v>28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99D1-40AB-BB4A-58D96D40925A}"/>
            </c:ext>
          </c:extLst>
        </c:ser>
        <c:dLbls>
          <c:showVal val="1"/>
        </c:dLbls>
        <c:gapWidth val="219"/>
        <c:overlap val="-27"/>
        <c:axId val="117857664"/>
        <c:axId val="118907264"/>
        <c:extLst xmlns:c16r2="http://schemas.microsoft.com/office/drawing/2015/06/chart"/>
      </c:barChart>
      <c:catAx>
        <c:axId val="117857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07264"/>
        <c:crosses val="autoZero"/>
        <c:auto val="1"/>
        <c:lblAlgn val="ctr"/>
        <c:lblOffset val="100"/>
      </c:catAx>
      <c:valAx>
        <c:axId val="118907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8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'JAN24'!$A$20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'JAN24'!$B$1:$AG$2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Janeiro/2024</c:v>
                  </c:pt>
                </c:lvl>
              </c:multiLvlStrCache>
            </c:multiLvlStrRef>
          </c:cat>
          <c:val>
            <c:numRef>
              <c:f>'JAN24'!$B$20:$AF$20</c:f>
              <c:numCache>
                <c:formatCode>General</c:formatCode>
                <c:ptCount val="31"/>
                <c:pt idx="0">
                  <c:v>15</c:v>
                </c:pt>
                <c:pt idx="1">
                  <c:v>23</c:v>
                </c:pt>
                <c:pt idx="2">
                  <c:v>25</c:v>
                </c:pt>
                <c:pt idx="3">
                  <c:v>21</c:v>
                </c:pt>
                <c:pt idx="4">
                  <c:v>13</c:v>
                </c:pt>
                <c:pt idx="5">
                  <c:v>19</c:v>
                </c:pt>
                <c:pt idx="6">
                  <c:v>24</c:v>
                </c:pt>
                <c:pt idx="7">
                  <c:v>27</c:v>
                </c:pt>
                <c:pt idx="8">
                  <c:v>21</c:v>
                </c:pt>
                <c:pt idx="9">
                  <c:v>24</c:v>
                </c:pt>
                <c:pt idx="10">
                  <c:v>16</c:v>
                </c:pt>
                <c:pt idx="11">
                  <c:v>27</c:v>
                </c:pt>
                <c:pt idx="12">
                  <c:v>27</c:v>
                </c:pt>
                <c:pt idx="13">
                  <c:v>30</c:v>
                </c:pt>
                <c:pt idx="14">
                  <c:v>14</c:v>
                </c:pt>
                <c:pt idx="15">
                  <c:v>29</c:v>
                </c:pt>
                <c:pt idx="16">
                  <c:v>29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22</c:v>
                </c:pt>
                <c:pt idx="24">
                  <c:v>21</c:v>
                </c:pt>
                <c:pt idx="25">
                  <c:v>25</c:v>
                </c:pt>
                <c:pt idx="26">
                  <c:v>20</c:v>
                </c:pt>
                <c:pt idx="27">
                  <c:v>21</c:v>
                </c:pt>
                <c:pt idx="28">
                  <c:v>15</c:v>
                </c:pt>
                <c:pt idx="29">
                  <c:v>20</c:v>
                </c:pt>
                <c:pt idx="30">
                  <c:v>22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99FA-4040-81F4-1FC8312F6AF4}"/>
            </c:ext>
          </c:extLst>
        </c:ser>
        <c:dLbls>
          <c:showVal val="1"/>
        </c:dLbls>
        <c:gapWidth val="219"/>
        <c:overlap val="-27"/>
        <c:axId val="119232000"/>
        <c:axId val="119233536"/>
        <c:extLst xmlns:c16r2="http://schemas.microsoft.com/office/drawing/2015/06/chart"/>
      </c:barChart>
      <c:catAx>
        <c:axId val="119232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233536"/>
        <c:crosses val="autoZero"/>
        <c:auto val="1"/>
        <c:lblAlgn val="ctr"/>
        <c:lblOffset val="100"/>
      </c:catAx>
      <c:valAx>
        <c:axId val="11923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23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'FEV24'!$A$20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'FEV24'!$B$1:$AE$2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Total</c:v>
                  </c:pt>
                </c:lvl>
                <c:lvl>
                  <c:pt idx="0">
                    <c:v>Fevereiro/2024</c:v>
                  </c:pt>
                </c:lvl>
              </c:multiLvlStrCache>
            </c:multiLvlStrRef>
          </c:cat>
          <c:val>
            <c:numRef>
              <c:f>'FEV24'!$B$20:$AD$20</c:f>
              <c:numCache>
                <c:formatCode>General</c:formatCode>
                <c:ptCount val="29"/>
                <c:pt idx="0">
                  <c:v>26</c:v>
                </c:pt>
                <c:pt idx="1">
                  <c:v>24</c:v>
                </c:pt>
                <c:pt idx="2">
                  <c:v>21</c:v>
                </c:pt>
                <c:pt idx="3">
                  <c:v>23</c:v>
                </c:pt>
                <c:pt idx="4">
                  <c:v>17</c:v>
                </c:pt>
                <c:pt idx="5">
                  <c:v>32</c:v>
                </c:pt>
                <c:pt idx="6">
                  <c:v>27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  <c:pt idx="10">
                  <c:v>30</c:v>
                </c:pt>
                <c:pt idx="11">
                  <c:v>25</c:v>
                </c:pt>
                <c:pt idx="12">
                  <c:v>22</c:v>
                </c:pt>
                <c:pt idx="13">
                  <c:v>30</c:v>
                </c:pt>
                <c:pt idx="14">
                  <c:v>32</c:v>
                </c:pt>
                <c:pt idx="15">
                  <c:v>26</c:v>
                </c:pt>
                <c:pt idx="16">
                  <c:v>31</c:v>
                </c:pt>
                <c:pt idx="17">
                  <c:v>25</c:v>
                </c:pt>
                <c:pt idx="18">
                  <c:v>33</c:v>
                </c:pt>
                <c:pt idx="19">
                  <c:v>33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30</c:v>
                </c:pt>
                <c:pt idx="24">
                  <c:v>32</c:v>
                </c:pt>
                <c:pt idx="25">
                  <c:v>24</c:v>
                </c:pt>
                <c:pt idx="26">
                  <c:v>20</c:v>
                </c:pt>
                <c:pt idx="27">
                  <c:v>23</c:v>
                </c:pt>
                <c:pt idx="28">
                  <c:v>41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52AE-4C15-9AFF-C5B6FFCC3093}"/>
            </c:ext>
          </c:extLst>
        </c:ser>
        <c:dLbls>
          <c:showVal val="1"/>
        </c:dLbls>
        <c:gapWidth val="219"/>
        <c:overlap val="-27"/>
        <c:axId val="119185408"/>
        <c:axId val="119186944"/>
        <c:extLst xmlns:c16r2="http://schemas.microsoft.com/office/drawing/2015/06/chart"/>
      </c:barChart>
      <c:catAx>
        <c:axId val="119185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86944"/>
        <c:crosses val="autoZero"/>
        <c:auto val="1"/>
        <c:lblAlgn val="ctr"/>
        <c:lblOffset val="100"/>
      </c:catAx>
      <c:valAx>
        <c:axId val="119186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'MAR24'!$A$20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'MAR24'!$B$1:$AG$2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Março/2024</c:v>
                  </c:pt>
                </c:lvl>
              </c:multiLvlStrCache>
            </c:multiLvlStrRef>
          </c:cat>
          <c:val>
            <c:numRef>
              <c:f>'MAR24'!$B$20:$AF$20</c:f>
              <c:numCache>
                <c:formatCode>General</c:formatCode>
                <c:ptCount val="31"/>
                <c:pt idx="0">
                  <c:v>22</c:v>
                </c:pt>
                <c:pt idx="1">
                  <c:v>28</c:v>
                </c:pt>
                <c:pt idx="2">
                  <c:v>26</c:v>
                </c:pt>
                <c:pt idx="3">
                  <c:v>24</c:v>
                </c:pt>
                <c:pt idx="4">
                  <c:v>28</c:v>
                </c:pt>
                <c:pt idx="5">
                  <c:v>34</c:v>
                </c:pt>
                <c:pt idx="6">
                  <c:v>28</c:v>
                </c:pt>
                <c:pt idx="7">
                  <c:v>25</c:v>
                </c:pt>
                <c:pt idx="8">
                  <c:v>29</c:v>
                </c:pt>
                <c:pt idx="9">
                  <c:v>28</c:v>
                </c:pt>
                <c:pt idx="10">
                  <c:v>33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34</c:v>
                </c:pt>
                <c:pt idx="15">
                  <c:v>35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28</c:v>
                </c:pt>
                <c:pt idx="20">
                  <c:v>24</c:v>
                </c:pt>
                <c:pt idx="21">
                  <c:v>38</c:v>
                </c:pt>
                <c:pt idx="22">
                  <c:v>39</c:v>
                </c:pt>
                <c:pt idx="23">
                  <c:v>24</c:v>
                </c:pt>
                <c:pt idx="24">
                  <c:v>33</c:v>
                </c:pt>
                <c:pt idx="25">
                  <c:v>28</c:v>
                </c:pt>
                <c:pt idx="26">
                  <c:v>37</c:v>
                </c:pt>
                <c:pt idx="27">
                  <c:v>37</c:v>
                </c:pt>
                <c:pt idx="28">
                  <c:v>28</c:v>
                </c:pt>
                <c:pt idx="29">
                  <c:v>22</c:v>
                </c:pt>
                <c:pt idx="30">
                  <c:v>29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E08-4876-9697-290BDD6A7F33}"/>
            </c:ext>
          </c:extLst>
        </c:ser>
        <c:dLbls>
          <c:showVal val="1"/>
        </c:dLbls>
        <c:gapWidth val="219"/>
        <c:overlap val="-27"/>
        <c:axId val="119478528"/>
        <c:axId val="119484416"/>
        <c:extLst xmlns:c16r2="http://schemas.microsoft.com/office/drawing/2015/06/chart"/>
      </c:barChart>
      <c:catAx>
        <c:axId val="119478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484416"/>
        <c:crosses val="autoZero"/>
        <c:auto val="1"/>
        <c:lblAlgn val="ctr"/>
        <c:lblOffset val="100"/>
      </c:catAx>
      <c:valAx>
        <c:axId val="119484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47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'ABR24'!$A$20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'ABR24'!$B$1:$AF$2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Abril/2024</c:v>
                  </c:pt>
                </c:lvl>
              </c:multiLvlStrCache>
            </c:multiLvlStrRef>
          </c:cat>
          <c:val>
            <c:numRef>
              <c:f>'ABR24'!$B$20:$AE$20</c:f>
              <c:numCache>
                <c:formatCode>General</c:formatCode>
                <c:ptCount val="30"/>
                <c:pt idx="0">
                  <c:v>36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33</c:v>
                </c:pt>
                <c:pt idx="5">
                  <c:v>36</c:v>
                </c:pt>
                <c:pt idx="6">
                  <c:v>38</c:v>
                </c:pt>
                <c:pt idx="7">
                  <c:v>29</c:v>
                </c:pt>
                <c:pt idx="8">
                  <c:v>30</c:v>
                </c:pt>
                <c:pt idx="9">
                  <c:v>29</c:v>
                </c:pt>
                <c:pt idx="10">
                  <c:v>35</c:v>
                </c:pt>
                <c:pt idx="11">
                  <c:v>36</c:v>
                </c:pt>
                <c:pt idx="12">
                  <c:v>28</c:v>
                </c:pt>
                <c:pt idx="13">
                  <c:v>26</c:v>
                </c:pt>
                <c:pt idx="14">
                  <c:v>28</c:v>
                </c:pt>
                <c:pt idx="15">
                  <c:v>32</c:v>
                </c:pt>
                <c:pt idx="16">
                  <c:v>28</c:v>
                </c:pt>
                <c:pt idx="17">
                  <c:v>33</c:v>
                </c:pt>
                <c:pt idx="18">
                  <c:v>31</c:v>
                </c:pt>
                <c:pt idx="19">
                  <c:v>22</c:v>
                </c:pt>
                <c:pt idx="20">
                  <c:v>41</c:v>
                </c:pt>
                <c:pt idx="21">
                  <c:v>29</c:v>
                </c:pt>
                <c:pt idx="22">
                  <c:v>39</c:v>
                </c:pt>
                <c:pt idx="23">
                  <c:v>26</c:v>
                </c:pt>
                <c:pt idx="24">
                  <c:v>39</c:v>
                </c:pt>
                <c:pt idx="25">
                  <c:v>48</c:v>
                </c:pt>
                <c:pt idx="26">
                  <c:v>32</c:v>
                </c:pt>
                <c:pt idx="27">
                  <c:v>37</c:v>
                </c:pt>
                <c:pt idx="28">
                  <c:v>36</c:v>
                </c:pt>
                <c:pt idx="29">
                  <c:v>29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CE08-4876-9697-290BDD6A7F33}"/>
            </c:ext>
          </c:extLst>
        </c:ser>
        <c:dLbls>
          <c:showVal val="1"/>
        </c:dLbls>
        <c:gapWidth val="219"/>
        <c:overlap val="-27"/>
        <c:axId val="119415936"/>
        <c:axId val="119492608"/>
        <c:extLst xmlns:c16r2="http://schemas.microsoft.com/office/drawing/2015/06/chart"/>
      </c:barChart>
      <c:catAx>
        <c:axId val="119415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492608"/>
        <c:crosses val="autoZero"/>
        <c:auto val="1"/>
        <c:lblAlgn val="ctr"/>
        <c:lblOffset val="100"/>
      </c:catAx>
      <c:valAx>
        <c:axId val="119492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41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'MAI24'!$A$20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'MAI24'!$B$1:$AG$2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Maio/2024</c:v>
                  </c:pt>
                </c:lvl>
              </c:multiLvlStrCache>
            </c:multiLvlStrRef>
          </c:cat>
          <c:val>
            <c:numRef>
              <c:f>'MAI24'!$B$20:$AF$20</c:f>
              <c:numCache>
                <c:formatCode>General</c:formatCode>
                <c:ptCount val="31"/>
                <c:pt idx="0">
                  <c:v>37</c:v>
                </c:pt>
                <c:pt idx="1">
                  <c:v>29</c:v>
                </c:pt>
                <c:pt idx="2">
                  <c:v>41</c:v>
                </c:pt>
                <c:pt idx="3">
                  <c:v>31</c:v>
                </c:pt>
                <c:pt idx="4">
                  <c:v>38</c:v>
                </c:pt>
                <c:pt idx="5">
                  <c:v>30</c:v>
                </c:pt>
                <c:pt idx="6">
                  <c:v>31</c:v>
                </c:pt>
                <c:pt idx="7">
                  <c:v>29</c:v>
                </c:pt>
                <c:pt idx="8">
                  <c:v>34</c:v>
                </c:pt>
                <c:pt idx="9">
                  <c:v>31</c:v>
                </c:pt>
                <c:pt idx="10">
                  <c:v>36</c:v>
                </c:pt>
                <c:pt idx="11">
                  <c:v>35</c:v>
                </c:pt>
                <c:pt idx="12">
                  <c:v>36</c:v>
                </c:pt>
                <c:pt idx="13">
                  <c:v>34</c:v>
                </c:pt>
                <c:pt idx="14">
                  <c:v>36</c:v>
                </c:pt>
                <c:pt idx="15">
                  <c:v>39</c:v>
                </c:pt>
                <c:pt idx="16">
                  <c:v>33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43</c:v>
                </c:pt>
                <c:pt idx="21">
                  <c:v>26</c:v>
                </c:pt>
                <c:pt idx="22">
                  <c:v>31</c:v>
                </c:pt>
                <c:pt idx="23">
                  <c:v>27</c:v>
                </c:pt>
                <c:pt idx="24">
                  <c:v>30</c:v>
                </c:pt>
                <c:pt idx="25">
                  <c:v>35</c:v>
                </c:pt>
                <c:pt idx="26">
                  <c:v>37</c:v>
                </c:pt>
                <c:pt idx="27">
                  <c:v>34</c:v>
                </c:pt>
                <c:pt idx="28">
                  <c:v>31</c:v>
                </c:pt>
                <c:pt idx="29">
                  <c:v>42</c:v>
                </c:pt>
                <c:pt idx="30">
                  <c:v>23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2B92-4008-B233-41B758030D82}"/>
            </c:ext>
          </c:extLst>
        </c:ser>
        <c:dLbls>
          <c:showVal val="1"/>
        </c:dLbls>
        <c:gapWidth val="219"/>
        <c:overlap val="-27"/>
        <c:axId val="118304128"/>
        <c:axId val="118346496"/>
        <c:extLst xmlns:c16r2="http://schemas.microsoft.com/office/drawing/2015/06/chart"/>
      </c:barChart>
      <c:catAx>
        <c:axId val="118304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46496"/>
        <c:crosses val="autoZero"/>
        <c:auto val="1"/>
        <c:lblAlgn val="ctr"/>
        <c:lblOffset val="100"/>
      </c:catAx>
      <c:valAx>
        <c:axId val="118346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0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Média de Sepultamentos/dia</a:t>
            </a:r>
            <a:r>
              <a:rPr lang="pt-BR" sz="1600" baseline="0"/>
              <a:t> - 2020</a:t>
            </a:r>
          </a:p>
        </c:rich>
      </c:tx>
    </c:title>
    <c:plotArea>
      <c:layout/>
      <c:lineChart>
        <c:grouping val="standard"/>
        <c:ser>
          <c:idx val="2"/>
          <c:order val="0"/>
          <c:tx>
            <c:strRef>
              <c:f>'Comparativo média dia'!$E$18</c:f>
              <c:strCache>
                <c:ptCount val="1"/>
                <c:pt idx="0">
                  <c:v>Cidade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dia'!$B$19:$B$30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média dia'!$E$19:$E$30</c:f>
              <c:numCache>
                <c:formatCode>#,##0</c:formatCode>
                <c:ptCount val="12"/>
                <c:pt idx="0">
                  <c:v>21.806451612903224</c:v>
                </c:pt>
                <c:pt idx="1">
                  <c:v>21.806451612903224</c:v>
                </c:pt>
                <c:pt idx="2">
                  <c:v>23.275862068965516</c:v>
                </c:pt>
                <c:pt idx="3">
                  <c:v>27.4</c:v>
                </c:pt>
                <c:pt idx="4">
                  <c:v>34.87096774193548</c:v>
                </c:pt>
                <c:pt idx="5">
                  <c:v>36.161290322580648</c:v>
                </c:pt>
                <c:pt idx="6">
                  <c:v>30.096774193548388</c:v>
                </c:pt>
                <c:pt idx="7">
                  <c:v>29.903225806451612</c:v>
                </c:pt>
                <c:pt idx="8">
                  <c:v>25</c:v>
                </c:pt>
                <c:pt idx="9">
                  <c:v>23.129032258064516</c:v>
                </c:pt>
                <c:pt idx="10">
                  <c:v>24.3</c:v>
                </c:pt>
                <c:pt idx="11">
                  <c:v>25.258064516129032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52-4EDC-BF21-556A749C03F5}"/>
            </c:ext>
          </c:extLst>
        </c:ser>
        <c:ser>
          <c:idx val="0"/>
          <c:order val="1"/>
          <c:tx>
            <c:strRef>
              <c:f>'Comparativo média dia'!$C$18</c:f>
              <c:strCache>
                <c:ptCount val="1"/>
                <c:pt idx="0">
                  <c:v>Cem.Mun.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dia'!$B$19:$B$30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média dia'!$C$19:$C$30</c:f>
              <c:numCache>
                <c:formatCode>#,##0</c:formatCode>
                <c:ptCount val="12"/>
                <c:pt idx="0">
                  <c:v>16.225806451612904</c:v>
                </c:pt>
                <c:pt idx="1">
                  <c:v>15.266666666666667</c:v>
                </c:pt>
                <c:pt idx="2">
                  <c:v>17.96551724137931</c:v>
                </c:pt>
                <c:pt idx="3">
                  <c:v>20.6</c:v>
                </c:pt>
                <c:pt idx="4">
                  <c:v>26.322580645161292</c:v>
                </c:pt>
                <c:pt idx="5">
                  <c:v>26.766666666666666</c:v>
                </c:pt>
                <c:pt idx="6">
                  <c:v>22.35483870967742</c:v>
                </c:pt>
                <c:pt idx="7">
                  <c:v>21.806451612903224</c:v>
                </c:pt>
                <c:pt idx="8">
                  <c:v>18.666666666666668</c:v>
                </c:pt>
                <c:pt idx="9">
                  <c:v>18.06451612903226</c:v>
                </c:pt>
                <c:pt idx="10">
                  <c:v>17.7</c:v>
                </c:pt>
                <c:pt idx="11">
                  <c:v>18.903225806451612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52-4EDC-BF21-556A749C03F5}"/>
            </c:ext>
          </c:extLst>
        </c:ser>
        <c:ser>
          <c:idx val="1"/>
          <c:order val="2"/>
          <c:tx>
            <c:strRef>
              <c:f>'Comparativo média dia'!$D$18</c:f>
              <c:strCache>
                <c:ptCount val="1"/>
                <c:pt idx="0">
                  <c:v>Cem.Part.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dia'!$B$19:$B$30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média dia'!$D$19:$D$30</c:f>
              <c:numCache>
                <c:formatCode>#,##0</c:formatCode>
                <c:ptCount val="12"/>
                <c:pt idx="0">
                  <c:v>5.580645161290323</c:v>
                </c:pt>
                <c:pt idx="1">
                  <c:v>3.9655172413793105</c:v>
                </c:pt>
                <c:pt idx="2">
                  <c:v>5.3103448275862073</c:v>
                </c:pt>
                <c:pt idx="3">
                  <c:v>6.8</c:v>
                </c:pt>
                <c:pt idx="4">
                  <c:v>8.5483870967741939</c:v>
                </c:pt>
                <c:pt idx="5">
                  <c:v>10.6</c:v>
                </c:pt>
                <c:pt idx="6">
                  <c:v>7.741935483870968</c:v>
                </c:pt>
                <c:pt idx="7">
                  <c:v>8.0967741935483879</c:v>
                </c:pt>
                <c:pt idx="8">
                  <c:v>6.333333333333333</c:v>
                </c:pt>
                <c:pt idx="9">
                  <c:v>5.064516129032258</c:v>
                </c:pt>
                <c:pt idx="10">
                  <c:v>6.6</c:v>
                </c:pt>
                <c:pt idx="11">
                  <c:v>6.354838709677419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52-4EDC-BF21-556A749C03F5}"/>
            </c:ext>
          </c:extLst>
        </c:ser>
        <c:marker val="1"/>
        <c:axId val="119438720"/>
        <c:axId val="119444608"/>
      </c:lineChart>
      <c:catAx>
        <c:axId val="119438720"/>
        <c:scaling>
          <c:orientation val="minMax"/>
        </c:scaling>
        <c:axPos val="b"/>
        <c:numFmt formatCode="General" sourceLinked="0"/>
        <c:tickLblPos val="nextTo"/>
        <c:crossAx val="119444608"/>
        <c:crosses val="autoZero"/>
        <c:auto val="1"/>
        <c:lblAlgn val="ctr"/>
        <c:lblOffset val="100"/>
      </c:catAx>
      <c:valAx>
        <c:axId val="119444608"/>
        <c:scaling>
          <c:orientation val="minMax"/>
        </c:scaling>
        <c:axPos val="l"/>
        <c:majorGridlines/>
        <c:numFmt formatCode="#,##0" sourceLinked="1"/>
        <c:tickLblPos val="nextTo"/>
        <c:crossAx val="1194387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Média de Sepultamentos/dia</a:t>
            </a:r>
            <a:r>
              <a:rPr lang="pt-BR" sz="1600" baseline="0"/>
              <a:t> - 2021</a:t>
            </a:r>
          </a:p>
        </c:rich>
      </c:tx>
    </c:title>
    <c:plotArea>
      <c:layout/>
      <c:lineChart>
        <c:grouping val="standard"/>
        <c:ser>
          <c:idx val="2"/>
          <c:order val="0"/>
          <c:tx>
            <c:strRef>
              <c:f>'Comparativo média dia'!$E$2</c:f>
              <c:strCache>
                <c:ptCount val="1"/>
                <c:pt idx="0">
                  <c:v>Cidade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dia'!$B$3:$B$14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dia'!$B$2:$B$14</c15:sqref>
                  </c15:fullRef>
                </c:ext>
              </c:extLst>
            </c:strRef>
          </c:cat>
          <c:val>
            <c:numRef>
              <c:f>'Comparativo média dia'!$E$3:$E$14</c:f>
              <c:numCache>
                <c:formatCode>#,##0</c:formatCode>
                <c:ptCount val="12"/>
                <c:pt idx="0">
                  <c:v>30.322580645161292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dia'!$E$2:$E$14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F-44B2-977D-8A1578688802}"/>
            </c:ext>
          </c:extLst>
        </c:ser>
        <c:ser>
          <c:idx val="0"/>
          <c:order val="1"/>
          <c:tx>
            <c:strRef>
              <c:f>'Comparativo média dia'!$C$2</c:f>
              <c:strCache>
                <c:ptCount val="1"/>
                <c:pt idx="0">
                  <c:v>Cem.Mun.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dia'!$B$3:$B$14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dia'!$B$2:$B$14</c15:sqref>
                  </c15:fullRef>
                </c:ext>
              </c:extLst>
            </c:strRef>
          </c:cat>
          <c:val>
            <c:numRef>
              <c:f>'Comparativo média dia'!$C$3:$C$14</c:f>
              <c:numCache>
                <c:formatCode>#,##0</c:formatCode>
                <c:ptCount val="12"/>
                <c:pt idx="0">
                  <c:v>22.806451612903224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dia'!$C$2:$C$14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F-44B2-977D-8A1578688802}"/>
            </c:ext>
          </c:extLst>
        </c:ser>
        <c:ser>
          <c:idx val="1"/>
          <c:order val="2"/>
          <c:tx>
            <c:strRef>
              <c:f>'Comparativo média dia'!$D$2</c:f>
              <c:strCache>
                <c:ptCount val="1"/>
                <c:pt idx="0">
                  <c:v>Cem.Part.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dia'!$B$3:$B$14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dia'!$B$2:$B$14</c15:sqref>
                  </c15:fullRef>
                </c:ext>
              </c:extLst>
            </c:strRef>
          </c:cat>
          <c:val>
            <c:numRef>
              <c:f>'Comparativo média dia'!$D$3:$D$14</c:f>
              <c:numCache>
                <c:formatCode>#,##0</c:formatCode>
                <c:ptCount val="12"/>
                <c:pt idx="0">
                  <c:v>7.5161290322580649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'Comparativo média dia'!$D$2:$D$14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F-44B2-977D-8A1578688802}"/>
            </c:ext>
          </c:extLst>
        </c:ser>
        <c:marker val="1"/>
        <c:axId val="119102464"/>
        <c:axId val="119128832"/>
      </c:lineChart>
      <c:catAx>
        <c:axId val="119102464"/>
        <c:scaling>
          <c:orientation val="minMax"/>
        </c:scaling>
        <c:axPos val="b"/>
        <c:numFmt formatCode="General" sourceLinked="0"/>
        <c:tickLblPos val="nextTo"/>
        <c:crossAx val="119128832"/>
        <c:crosses val="autoZero"/>
        <c:auto val="1"/>
        <c:lblAlgn val="ctr"/>
        <c:lblOffset val="100"/>
      </c:catAx>
      <c:valAx>
        <c:axId val="119128832"/>
        <c:scaling>
          <c:orientation val="minMax"/>
        </c:scaling>
        <c:axPos val="l"/>
        <c:majorGridlines/>
        <c:numFmt formatCode="#,##0" sourceLinked="1"/>
        <c:tickLblPos val="nextTo"/>
        <c:crossAx val="1191024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+mj-lt"/>
              </a:rPr>
              <a:t>Sepultamentos no Município de Guarulhos</a:t>
            </a:r>
            <a:endParaRPr lang="pt-BR" sz="1200" b="1">
              <a:solidFill>
                <a:sysClr val="windowText" lastClr="000000"/>
              </a:solidFill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1975114603798393"/>
          <c:y val="1.420958882447540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5719096021169963E-2"/>
          <c:y val="0.13582941093036049"/>
          <c:w val="0.88761424240243525"/>
          <c:h val="0.66417733705499271"/>
        </c:manualLayout>
      </c:layout>
      <c:lineChart>
        <c:grouping val="standard"/>
        <c:ser>
          <c:idx val="2"/>
          <c:order val="0"/>
          <c:tx>
            <c:strRef>
              <c:f>'Comparativo 2021 - 2022'!$B$2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2339387766282486E-2"/>
                  <c:y val="-4.781078649079543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FA-4185-A9F9-AFD45180A850}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2021 - 2022'!$A$3:$A$14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2021 - 2022'!$B$3:$B$14</c:f>
              <c:numCache>
                <c:formatCode>#,##0</c:formatCode>
                <c:ptCount val="12"/>
                <c:pt idx="0">
                  <c:v>936</c:v>
                </c:pt>
                <c:pt idx="1">
                  <c:v>831</c:v>
                </c:pt>
                <c:pt idx="2">
                  <c:v>1566</c:v>
                </c:pt>
                <c:pt idx="3">
                  <c:v>1432</c:v>
                </c:pt>
                <c:pt idx="4">
                  <c:v>1210</c:v>
                </c:pt>
                <c:pt idx="5">
                  <c:v>1126</c:v>
                </c:pt>
                <c:pt idx="6">
                  <c:v>967</c:v>
                </c:pt>
                <c:pt idx="7">
                  <c:v>899</c:v>
                </c:pt>
                <c:pt idx="8">
                  <c:v>744</c:v>
                </c:pt>
                <c:pt idx="9">
                  <c:v>815</c:v>
                </c:pt>
                <c:pt idx="10">
                  <c:v>808</c:v>
                </c:pt>
                <c:pt idx="11">
                  <c:v>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97D-49F2-A9FA-29B84A7CEEE9}"/>
            </c:ext>
          </c:extLst>
        </c:ser>
        <c:ser>
          <c:idx val="0"/>
          <c:order val="1"/>
          <c:tx>
            <c:strRef>
              <c:f>'Comparativo 2021 - 2022'!$C$2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7187871689263671E-2"/>
                  <c:y val="-1.45294606885631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9D-4347-9D67-D6D2331A0B6C}"/>
                </c:ext>
              </c:extLst>
            </c:dLbl>
            <c:dLbl>
              <c:idx val="8"/>
              <c:layout>
                <c:manualLayout>
                  <c:x val="-3.718787168926372E-2"/>
                  <c:y val="-6.861161511719056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7-420C-8BA8-533495BCC18E}"/>
                </c:ext>
              </c:extLst>
            </c:dLbl>
            <c:dLbl>
              <c:idx val="9"/>
              <c:layout>
                <c:manualLayout>
                  <c:x val="-3.718787168926372E-2"/>
                  <c:y val="1.043153366311114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C7-420C-8BA8-533495BCC18E}"/>
                </c:ext>
              </c:extLst>
            </c:dLbl>
            <c:dLbl>
              <c:idx val="10"/>
              <c:layout>
                <c:manualLayout>
                  <c:x val="-2.9915145804792202E-2"/>
                  <c:y val="3.955269374006433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A-4185-A9F9-AFD45180A850}"/>
                </c:ext>
              </c:extLst>
            </c:dLbl>
            <c:dLbl>
              <c:idx val="11"/>
              <c:layout>
                <c:manualLayout>
                  <c:x val="-2.9915145804792018E-2"/>
                  <c:y val="2.291203083894818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FA-4185-A9F9-AFD45180A850}"/>
                </c:ext>
              </c:extLst>
            </c:dLbl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2021 - 2022'!$A$3:$A$14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2021 - 2022'!$C$3:$C$14</c:f>
              <c:numCache>
                <c:formatCode>#,##0</c:formatCode>
                <c:ptCount val="12"/>
                <c:pt idx="0">
                  <c:v>1122</c:v>
                </c:pt>
                <c:pt idx="1">
                  <c:v>735</c:v>
                </c:pt>
                <c:pt idx="2">
                  <c:v>726</c:v>
                </c:pt>
                <c:pt idx="3">
                  <c:v>674</c:v>
                </c:pt>
                <c:pt idx="4">
                  <c:v>811</c:v>
                </c:pt>
                <c:pt idx="5">
                  <c:v>814</c:v>
                </c:pt>
                <c:pt idx="6">
                  <c:v>771</c:v>
                </c:pt>
                <c:pt idx="7">
                  <c:v>750</c:v>
                </c:pt>
                <c:pt idx="8">
                  <c:v>830</c:v>
                </c:pt>
                <c:pt idx="9">
                  <c:v>770</c:v>
                </c:pt>
                <c:pt idx="10">
                  <c:v>730</c:v>
                </c:pt>
                <c:pt idx="11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97D-49F2-A9FA-29B84A7CEEE9}"/>
            </c:ext>
          </c:extLst>
        </c:ser>
        <c:dLbls>
          <c:showVal val="1"/>
        </c:dLbls>
        <c:marker val="1"/>
        <c:axId val="120224384"/>
        <c:axId val="120230272"/>
      </c:lineChart>
      <c:catAx>
        <c:axId val="120224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30272"/>
        <c:crosses val="autoZero"/>
        <c:auto val="1"/>
        <c:lblAlgn val="ctr"/>
        <c:lblOffset val="100"/>
      </c:catAx>
      <c:valAx>
        <c:axId val="120230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24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+mj-lt"/>
              </a:rPr>
              <a:t>Cemitérios Munícipais</a:t>
            </a:r>
          </a:p>
        </c:rich>
      </c:tx>
      <c:spPr>
        <a:solidFill>
          <a:schemeClr val="bg1"/>
        </a:solidFill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tx>
            <c:strRef>
              <c:f>'Comparativo 2021 - 2022'!$B$18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5757575757575842E-2"/>
                  <c:y val="-1.877751174520116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C-497E-9964-CCF405EBB6CC}"/>
                </c:ext>
              </c:extLst>
            </c:dLbl>
            <c:dLbl>
              <c:idx val="8"/>
              <c:layout>
                <c:manualLayout>
                  <c:x val="-3.5757575757575842E-2"/>
                  <c:y val="3.973868470202972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4C-497E-9964-CCF405EBB6CC}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2021 - 2022'!$A$19:$A$30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2021 - 2022'!$B$19:$B$30</c:f>
              <c:numCache>
                <c:formatCode>#,##0</c:formatCode>
                <c:ptCount val="12"/>
                <c:pt idx="0">
                  <c:v>707</c:v>
                </c:pt>
                <c:pt idx="1">
                  <c:v>639</c:v>
                </c:pt>
                <c:pt idx="2">
                  <c:v>1159</c:v>
                </c:pt>
                <c:pt idx="3">
                  <c:v>1062</c:v>
                </c:pt>
                <c:pt idx="4">
                  <c:v>898</c:v>
                </c:pt>
                <c:pt idx="5">
                  <c:v>863</c:v>
                </c:pt>
                <c:pt idx="6">
                  <c:v>722</c:v>
                </c:pt>
                <c:pt idx="7">
                  <c:v>694</c:v>
                </c:pt>
                <c:pt idx="8">
                  <c:v>594</c:v>
                </c:pt>
                <c:pt idx="9">
                  <c:v>635</c:v>
                </c:pt>
                <c:pt idx="10">
                  <c:v>634</c:v>
                </c:pt>
                <c:pt idx="11">
                  <c:v>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67A1-498A-9DFB-506DDA06A31C}"/>
            </c:ext>
          </c:extLst>
        </c:ser>
        <c:ser>
          <c:idx val="0"/>
          <c:order val="1"/>
          <c:tx>
            <c:strRef>
              <c:f>'Comparativo 2021 - 2022'!$C$18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750582750582793E-2"/>
                  <c:y val="-2.713696838052009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BD-466E-9E68-F759CF4B3B60}"/>
                </c:ext>
              </c:extLst>
            </c:dLbl>
            <c:dLbl>
              <c:idx val="7"/>
              <c:layout>
                <c:manualLayout>
                  <c:x val="-3.5757575757575842E-2"/>
                  <c:y val="4.39184130196890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C-497E-9964-CCF405EBB6CC}"/>
                </c:ext>
              </c:extLst>
            </c:dLbl>
            <c:dLbl>
              <c:idx val="8"/>
              <c:layout>
                <c:manualLayout>
                  <c:x val="-3.5757575757575842E-2"/>
                  <c:y val="-2.713696838052001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94-463F-8637-D1A7051888D7}"/>
                </c:ext>
              </c:extLst>
            </c:dLbl>
            <c:dLbl>
              <c:idx val="9"/>
              <c:layout>
                <c:manualLayout>
                  <c:x val="-3.5757575757575842E-2"/>
                  <c:y val="1.466031479607369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94-463F-8637-D1A7051888D7}"/>
                </c:ext>
              </c:extLst>
            </c:dLbl>
            <c:dLbl>
              <c:idx val="10"/>
              <c:layout>
                <c:manualLayout>
                  <c:x val="-3.5757575757576002E-2"/>
                  <c:y val="3.555895638437053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C-497E-9964-CCF405EBB6CC}"/>
                </c:ext>
              </c:extLst>
            </c:dLbl>
            <c:dLbl>
              <c:idx val="11"/>
              <c:layout>
                <c:manualLayout>
                  <c:x val="-3.5757575757575842E-2"/>
                  <c:y val="4.391841301968916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C-497E-9964-CCF405EBB6CC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2021 - 2022'!$A$19:$A$30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2021 - 2022'!$C$19:$C$30</c:f>
              <c:numCache>
                <c:formatCode>#,##0</c:formatCode>
                <c:ptCount val="12"/>
                <c:pt idx="0">
                  <c:v>885</c:v>
                </c:pt>
                <c:pt idx="1">
                  <c:v>555</c:v>
                </c:pt>
                <c:pt idx="2">
                  <c:v>564</c:v>
                </c:pt>
                <c:pt idx="3">
                  <c:v>513</c:v>
                </c:pt>
                <c:pt idx="4">
                  <c:v>628</c:v>
                </c:pt>
                <c:pt idx="5">
                  <c:v>639</c:v>
                </c:pt>
                <c:pt idx="6">
                  <c:v>594</c:v>
                </c:pt>
                <c:pt idx="7">
                  <c:v>594</c:v>
                </c:pt>
                <c:pt idx="8">
                  <c:v>646</c:v>
                </c:pt>
                <c:pt idx="9">
                  <c:v>597</c:v>
                </c:pt>
                <c:pt idx="10">
                  <c:v>576</c:v>
                </c:pt>
                <c:pt idx="11">
                  <c:v>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67A1-498A-9DFB-506DDA06A31C}"/>
            </c:ext>
          </c:extLst>
        </c:ser>
        <c:dLbls>
          <c:showVal val="1"/>
        </c:dLbls>
        <c:marker val="1"/>
        <c:axId val="120305152"/>
        <c:axId val="120306688"/>
      </c:lineChart>
      <c:catAx>
        <c:axId val="120305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06688"/>
        <c:crosses val="autoZero"/>
        <c:auto val="1"/>
        <c:lblAlgn val="ctr"/>
        <c:lblOffset val="100"/>
      </c:catAx>
      <c:valAx>
        <c:axId val="120306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0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87649358515738"/>
          <c:y val="0.90020849274718462"/>
          <c:w val="0.23630765559899441"/>
          <c:h val="7.053340902920052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'Jun20'!$A$18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'Jun20'!$B$1:$AG$2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JUNHO/2020</c:v>
                  </c:pt>
                </c:lvl>
              </c:multiLvlStrCache>
            </c:multiLvlStrRef>
          </c:cat>
          <c:val>
            <c:numRef>
              <c:f>'Jun20'!$B$18:$AF$18</c:f>
              <c:numCache>
                <c:formatCode>General</c:formatCode>
                <c:ptCount val="30"/>
                <c:pt idx="0">
                  <c:v>37</c:v>
                </c:pt>
                <c:pt idx="1">
                  <c:v>36</c:v>
                </c:pt>
                <c:pt idx="2">
                  <c:v>46</c:v>
                </c:pt>
                <c:pt idx="3">
                  <c:v>44</c:v>
                </c:pt>
                <c:pt idx="4">
                  <c:v>29</c:v>
                </c:pt>
                <c:pt idx="5">
                  <c:v>30</c:v>
                </c:pt>
                <c:pt idx="6">
                  <c:v>55</c:v>
                </c:pt>
                <c:pt idx="7">
                  <c:v>38</c:v>
                </c:pt>
                <c:pt idx="8">
                  <c:v>36</c:v>
                </c:pt>
                <c:pt idx="9">
                  <c:v>40</c:v>
                </c:pt>
                <c:pt idx="10">
                  <c:v>41</c:v>
                </c:pt>
                <c:pt idx="11">
                  <c:v>31</c:v>
                </c:pt>
                <c:pt idx="12">
                  <c:v>46</c:v>
                </c:pt>
                <c:pt idx="13">
                  <c:v>43</c:v>
                </c:pt>
                <c:pt idx="14">
                  <c:v>29</c:v>
                </c:pt>
                <c:pt idx="15">
                  <c:v>26</c:v>
                </c:pt>
                <c:pt idx="16">
                  <c:v>34</c:v>
                </c:pt>
                <c:pt idx="17">
                  <c:v>37</c:v>
                </c:pt>
                <c:pt idx="18">
                  <c:v>40</c:v>
                </c:pt>
                <c:pt idx="19">
                  <c:v>37</c:v>
                </c:pt>
                <c:pt idx="20">
                  <c:v>39</c:v>
                </c:pt>
                <c:pt idx="21">
                  <c:v>36</c:v>
                </c:pt>
                <c:pt idx="22">
                  <c:v>46</c:v>
                </c:pt>
                <c:pt idx="23">
                  <c:v>30</c:v>
                </c:pt>
                <c:pt idx="24">
                  <c:v>40</c:v>
                </c:pt>
                <c:pt idx="25">
                  <c:v>29</c:v>
                </c:pt>
                <c:pt idx="26">
                  <c:v>34</c:v>
                </c:pt>
                <c:pt idx="27">
                  <c:v>29</c:v>
                </c:pt>
                <c:pt idx="28">
                  <c:v>36</c:v>
                </c:pt>
                <c:pt idx="29">
                  <c:v>47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A65C-49AB-A85A-933A37A041A5}"/>
            </c:ext>
          </c:extLst>
        </c:ser>
        <c:dLbls>
          <c:showVal val="1"/>
        </c:dLbls>
        <c:gapWidth val="219"/>
        <c:overlap val="-27"/>
        <c:axId val="98217984"/>
        <c:axId val="98219520"/>
        <c:extLst xmlns:c16r2="http://schemas.microsoft.com/office/drawing/2015/06/chart"/>
      </c:barChart>
      <c:catAx>
        <c:axId val="98217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219520"/>
        <c:crosses val="autoZero"/>
        <c:auto val="1"/>
        <c:lblAlgn val="ctr"/>
        <c:lblOffset val="100"/>
      </c:catAx>
      <c:valAx>
        <c:axId val="98219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21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+mj-lt"/>
              </a:rPr>
              <a:t>Sepultamentos no Município de Guarulhos</a:t>
            </a:r>
            <a:endParaRPr lang="pt-BR" sz="1200" b="1">
              <a:solidFill>
                <a:sysClr val="windowText" lastClr="000000"/>
              </a:solidFill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1975114603798393"/>
          <c:y val="1.420958882447540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5719096021169963E-2"/>
          <c:y val="0.13582941093036049"/>
          <c:w val="0.88761424240243525"/>
          <c:h val="0.66417733705499271"/>
        </c:manualLayout>
      </c:layout>
      <c:lineChart>
        <c:grouping val="standard"/>
        <c:ser>
          <c:idx val="2"/>
          <c:order val="0"/>
          <c:tx>
            <c:strRef>
              <c:f>'Comparativo 2022 - 2023'!$B$2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2339387766282486E-2"/>
                  <c:y val="-4.781078649079543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B5-443C-8162-AEE5C7472413}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2022 - 2023'!$A$4:$A$15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2022 - 2023'!$B$4:$B$15</c:f>
              <c:numCache>
                <c:formatCode>#,##0</c:formatCode>
                <c:ptCount val="12"/>
                <c:pt idx="0">
                  <c:v>1122</c:v>
                </c:pt>
                <c:pt idx="1">
                  <c:v>735</c:v>
                </c:pt>
                <c:pt idx="2">
                  <c:v>726</c:v>
                </c:pt>
                <c:pt idx="3">
                  <c:v>674</c:v>
                </c:pt>
                <c:pt idx="4">
                  <c:v>811</c:v>
                </c:pt>
                <c:pt idx="5">
                  <c:v>814</c:v>
                </c:pt>
                <c:pt idx="6">
                  <c:v>771</c:v>
                </c:pt>
                <c:pt idx="7">
                  <c:v>750</c:v>
                </c:pt>
                <c:pt idx="8">
                  <c:v>830</c:v>
                </c:pt>
                <c:pt idx="9">
                  <c:v>770</c:v>
                </c:pt>
                <c:pt idx="10">
                  <c:v>730</c:v>
                </c:pt>
                <c:pt idx="11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B5-443C-8162-AEE5C7472413}"/>
            </c:ext>
          </c:extLst>
        </c:ser>
        <c:ser>
          <c:idx val="0"/>
          <c:order val="1"/>
          <c:tx>
            <c:strRef>
              <c:f>'Comparativo 2022 - 2023'!$C$2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7187871689263671E-2"/>
                  <c:y val="-1.45294606885631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B5-443C-8162-AEE5C7472413}"/>
                </c:ext>
              </c:extLst>
            </c:dLbl>
            <c:dLbl>
              <c:idx val="8"/>
              <c:layout>
                <c:manualLayout>
                  <c:x val="-3.718787168926372E-2"/>
                  <c:y val="-6.861161511719056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5-443C-8162-AEE5C7472413}"/>
                </c:ext>
              </c:extLst>
            </c:dLbl>
            <c:dLbl>
              <c:idx val="9"/>
              <c:layout>
                <c:manualLayout>
                  <c:x val="-3.718787168926372E-2"/>
                  <c:y val="1.043153366311114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B5-443C-8162-AEE5C7472413}"/>
                </c:ext>
              </c:extLst>
            </c:dLbl>
            <c:dLbl>
              <c:idx val="10"/>
              <c:layout>
                <c:manualLayout>
                  <c:x val="-2.9915145804792202E-2"/>
                  <c:y val="3.955269374006433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5-443C-8162-AEE5C7472413}"/>
                </c:ext>
              </c:extLst>
            </c:dLbl>
            <c:dLbl>
              <c:idx val="11"/>
              <c:layout>
                <c:manualLayout>
                  <c:x val="-2.9915145804792018E-2"/>
                  <c:y val="2.291203083894818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B5-443C-8162-AEE5C7472413}"/>
                </c:ext>
              </c:extLst>
            </c:dLbl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2022 - 2023'!$A$4:$A$15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2022 - 2023'!$C$4:$C$15</c:f>
              <c:numCache>
                <c:formatCode>#,##0</c:formatCode>
                <c:ptCount val="12"/>
                <c:pt idx="0">
                  <c:v>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FB5-443C-8162-AEE5C7472413}"/>
            </c:ext>
          </c:extLst>
        </c:ser>
        <c:dLbls>
          <c:showVal val="1"/>
        </c:dLbls>
        <c:marker val="1"/>
        <c:axId val="120328192"/>
        <c:axId val="120329728"/>
      </c:lineChart>
      <c:catAx>
        <c:axId val="120328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29728"/>
        <c:crosses val="autoZero"/>
        <c:auto val="1"/>
        <c:lblAlgn val="ctr"/>
        <c:lblOffset val="100"/>
      </c:catAx>
      <c:valAx>
        <c:axId val="120329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28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+mj-lt"/>
              </a:rPr>
              <a:t>Cemitérios Munícipais</a:t>
            </a:r>
          </a:p>
        </c:rich>
      </c:tx>
      <c:spPr>
        <a:solidFill>
          <a:schemeClr val="bg1"/>
        </a:solidFill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tx>
            <c:strRef>
              <c:f>'Comparativo 2022 - 2023'!$B$19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5757575757575842E-2"/>
                  <c:y val="-1.877751174520116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5A-435E-B613-57B007B4FD5A}"/>
                </c:ext>
              </c:extLst>
            </c:dLbl>
            <c:dLbl>
              <c:idx val="8"/>
              <c:layout>
                <c:manualLayout>
                  <c:x val="-3.5757575757575842E-2"/>
                  <c:y val="3.973868470202972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5A-435E-B613-57B007B4FD5A}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2022 - 2023'!$A$21:$A$32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2022 - 2023'!$B$21:$B$32</c:f>
              <c:numCache>
                <c:formatCode>#,##0</c:formatCode>
                <c:ptCount val="12"/>
                <c:pt idx="0">
                  <c:v>885</c:v>
                </c:pt>
                <c:pt idx="1">
                  <c:v>555</c:v>
                </c:pt>
                <c:pt idx="2">
                  <c:v>564</c:v>
                </c:pt>
                <c:pt idx="3">
                  <c:v>513</c:v>
                </c:pt>
                <c:pt idx="4">
                  <c:v>628</c:v>
                </c:pt>
                <c:pt idx="5">
                  <c:v>639</c:v>
                </c:pt>
                <c:pt idx="6">
                  <c:v>594</c:v>
                </c:pt>
                <c:pt idx="7">
                  <c:v>594</c:v>
                </c:pt>
                <c:pt idx="8">
                  <c:v>646</c:v>
                </c:pt>
                <c:pt idx="9">
                  <c:v>597</c:v>
                </c:pt>
                <c:pt idx="10">
                  <c:v>576</c:v>
                </c:pt>
                <c:pt idx="11">
                  <c:v>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5A-435E-B613-57B007B4FD5A}"/>
            </c:ext>
          </c:extLst>
        </c:ser>
        <c:ser>
          <c:idx val="0"/>
          <c:order val="1"/>
          <c:tx>
            <c:strRef>
              <c:f>'Comparativo 2022 - 2023'!$C$19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750582750582793E-2"/>
                  <c:y val="-2.713696838052009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5A-435E-B613-57B007B4FD5A}"/>
                </c:ext>
              </c:extLst>
            </c:dLbl>
            <c:dLbl>
              <c:idx val="7"/>
              <c:layout>
                <c:manualLayout>
                  <c:x val="-3.5757575757575842E-2"/>
                  <c:y val="4.39184130196890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5A-435E-B613-57B007B4FD5A}"/>
                </c:ext>
              </c:extLst>
            </c:dLbl>
            <c:dLbl>
              <c:idx val="8"/>
              <c:layout>
                <c:manualLayout>
                  <c:x val="-3.5757575757575842E-2"/>
                  <c:y val="-2.713696838052001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5A-435E-B613-57B007B4FD5A}"/>
                </c:ext>
              </c:extLst>
            </c:dLbl>
            <c:dLbl>
              <c:idx val="9"/>
              <c:layout>
                <c:manualLayout>
                  <c:x val="-3.5757575757575842E-2"/>
                  <c:y val="1.466031479607369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5A-435E-B613-57B007B4FD5A}"/>
                </c:ext>
              </c:extLst>
            </c:dLbl>
            <c:dLbl>
              <c:idx val="10"/>
              <c:layout>
                <c:manualLayout>
                  <c:x val="-3.5757575757576002E-2"/>
                  <c:y val="3.555895638437053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5A-435E-B613-57B007B4FD5A}"/>
                </c:ext>
              </c:extLst>
            </c:dLbl>
            <c:dLbl>
              <c:idx val="11"/>
              <c:layout>
                <c:manualLayout>
                  <c:x val="-3.5757575757575842E-2"/>
                  <c:y val="4.391841301968916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5A-435E-B613-57B007B4FD5A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2022 - 2023'!$A$21:$A$32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2022 - 2023'!$C$21:$C$32</c:f>
              <c:numCache>
                <c:formatCode>#,##0</c:formatCode>
                <c:ptCount val="12"/>
                <c:pt idx="0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D5A-435E-B613-57B007B4FD5A}"/>
            </c:ext>
          </c:extLst>
        </c:ser>
        <c:dLbls>
          <c:showVal val="1"/>
        </c:dLbls>
        <c:marker val="1"/>
        <c:axId val="120384128"/>
        <c:axId val="120402304"/>
      </c:lineChart>
      <c:catAx>
        <c:axId val="120384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02304"/>
        <c:crosses val="autoZero"/>
        <c:auto val="1"/>
        <c:lblAlgn val="ctr"/>
        <c:lblOffset val="100"/>
      </c:catAx>
      <c:valAx>
        <c:axId val="1204023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87649358515738"/>
          <c:y val="0.90020849274718462"/>
          <c:w val="0.23630765559899441"/>
          <c:h val="7.053340902920052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'JUN24'!$A$20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'JUN24'!$B$1:$AF$2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Junho/2024</c:v>
                  </c:pt>
                </c:lvl>
              </c:multiLvlStrCache>
            </c:multiLvlStrRef>
          </c:cat>
          <c:val>
            <c:numRef>
              <c:f>'JUN24'!$B$20:$AE$20</c:f>
              <c:numCache>
                <c:formatCode>General</c:formatCode>
                <c:ptCount val="30"/>
                <c:pt idx="0">
                  <c:v>39</c:v>
                </c:pt>
                <c:pt idx="1">
                  <c:v>34</c:v>
                </c:pt>
                <c:pt idx="2">
                  <c:v>31</c:v>
                </c:pt>
                <c:pt idx="3">
                  <c:v>32</c:v>
                </c:pt>
                <c:pt idx="4">
                  <c:v>27</c:v>
                </c:pt>
                <c:pt idx="5">
                  <c:v>31</c:v>
                </c:pt>
                <c:pt idx="6">
                  <c:v>34</c:v>
                </c:pt>
                <c:pt idx="7">
                  <c:v>40</c:v>
                </c:pt>
                <c:pt idx="8">
                  <c:v>32</c:v>
                </c:pt>
                <c:pt idx="9">
                  <c:v>36</c:v>
                </c:pt>
                <c:pt idx="10">
                  <c:v>38</c:v>
                </c:pt>
                <c:pt idx="11">
                  <c:v>31</c:v>
                </c:pt>
                <c:pt idx="12">
                  <c:v>33</c:v>
                </c:pt>
                <c:pt idx="13">
                  <c:v>30</c:v>
                </c:pt>
                <c:pt idx="14">
                  <c:v>32</c:v>
                </c:pt>
                <c:pt idx="15">
                  <c:v>27</c:v>
                </c:pt>
                <c:pt idx="16">
                  <c:v>28</c:v>
                </c:pt>
                <c:pt idx="17">
                  <c:v>40</c:v>
                </c:pt>
                <c:pt idx="18">
                  <c:v>31</c:v>
                </c:pt>
                <c:pt idx="19">
                  <c:v>36</c:v>
                </c:pt>
                <c:pt idx="20">
                  <c:v>35</c:v>
                </c:pt>
                <c:pt idx="21">
                  <c:v>23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>
                  <c:v>35</c:v>
                </c:pt>
                <c:pt idx="26">
                  <c:v>27</c:v>
                </c:pt>
                <c:pt idx="27">
                  <c:v>35</c:v>
                </c:pt>
                <c:pt idx="28">
                  <c:v>33</c:v>
                </c:pt>
                <c:pt idx="29">
                  <c:v>20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3A55-4B3C-BFD8-2021A121952E}"/>
            </c:ext>
          </c:extLst>
        </c:ser>
        <c:dLbls>
          <c:showVal val="1"/>
        </c:dLbls>
        <c:gapWidth val="219"/>
        <c:overlap val="-27"/>
        <c:axId val="120480896"/>
        <c:axId val="120482432"/>
        <c:extLst xmlns:c16r2="http://schemas.microsoft.com/office/drawing/2015/06/chart"/>
      </c:barChart>
      <c:catAx>
        <c:axId val="120480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82432"/>
        <c:crosses val="autoZero"/>
        <c:auto val="1"/>
        <c:lblAlgn val="ctr"/>
        <c:lblOffset val="100"/>
      </c:catAx>
      <c:valAx>
        <c:axId val="120482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8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'JUL24'!$A$20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'JUL24'!$B$1:$AG$2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Julho/2024</c:v>
                  </c:pt>
                </c:lvl>
              </c:multiLvlStrCache>
            </c:multiLvlStrRef>
          </c:cat>
          <c:val>
            <c:numRef>
              <c:f>'JUL24'!$B$20:$AF$20</c:f>
              <c:numCache>
                <c:formatCode>General</c:formatCode>
                <c:ptCount val="31"/>
                <c:pt idx="0">
                  <c:v>25</c:v>
                </c:pt>
                <c:pt idx="1">
                  <c:v>29</c:v>
                </c:pt>
                <c:pt idx="2">
                  <c:v>27</c:v>
                </c:pt>
                <c:pt idx="3">
                  <c:v>36</c:v>
                </c:pt>
                <c:pt idx="4">
                  <c:v>21</c:v>
                </c:pt>
                <c:pt idx="5">
                  <c:v>26</c:v>
                </c:pt>
                <c:pt idx="6">
                  <c:v>22</c:v>
                </c:pt>
                <c:pt idx="7">
                  <c:v>28</c:v>
                </c:pt>
                <c:pt idx="8">
                  <c:v>29</c:v>
                </c:pt>
                <c:pt idx="9">
                  <c:v>24</c:v>
                </c:pt>
                <c:pt idx="10">
                  <c:v>34</c:v>
                </c:pt>
                <c:pt idx="11">
                  <c:v>29</c:v>
                </c:pt>
                <c:pt idx="12">
                  <c:v>33</c:v>
                </c:pt>
                <c:pt idx="13">
                  <c:v>23</c:v>
                </c:pt>
                <c:pt idx="14">
                  <c:v>31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31</c:v>
                </c:pt>
                <c:pt idx="19">
                  <c:v>29</c:v>
                </c:pt>
                <c:pt idx="20">
                  <c:v>34</c:v>
                </c:pt>
                <c:pt idx="21">
                  <c:v>27</c:v>
                </c:pt>
                <c:pt idx="22">
                  <c:v>37</c:v>
                </c:pt>
                <c:pt idx="23">
                  <c:v>24</c:v>
                </c:pt>
                <c:pt idx="24">
                  <c:v>30</c:v>
                </c:pt>
                <c:pt idx="25">
                  <c:v>26</c:v>
                </c:pt>
                <c:pt idx="26">
                  <c:v>28</c:v>
                </c:pt>
                <c:pt idx="27">
                  <c:v>23</c:v>
                </c:pt>
                <c:pt idx="28">
                  <c:v>28</c:v>
                </c:pt>
                <c:pt idx="29">
                  <c:v>21</c:v>
                </c:pt>
                <c:pt idx="30">
                  <c:v>38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82B-448D-A74F-D71831AA7156}"/>
            </c:ext>
          </c:extLst>
        </c:ser>
        <c:dLbls>
          <c:showVal val="1"/>
        </c:dLbls>
        <c:gapWidth val="219"/>
        <c:overlap val="-27"/>
        <c:axId val="119681024"/>
        <c:axId val="119682176"/>
        <c:extLst xmlns:c16r2="http://schemas.microsoft.com/office/drawing/2015/06/chart"/>
      </c:barChart>
      <c:catAx>
        <c:axId val="1196810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682176"/>
        <c:crosses val="autoZero"/>
        <c:auto val="1"/>
        <c:lblAlgn val="ctr"/>
        <c:lblOffset val="100"/>
      </c:catAx>
      <c:valAx>
        <c:axId val="119682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6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'AGO24'!$A$20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'AGO24'!$B$1:$AG$2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Agosto/2024</c:v>
                  </c:pt>
                </c:lvl>
              </c:multiLvlStrCache>
            </c:multiLvlStrRef>
          </c:cat>
          <c:val>
            <c:numRef>
              <c:f>'AGO24'!$B$20:$AF$20</c:f>
              <c:numCache>
                <c:formatCode>General</c:formatCode>
                <c:ptCount val="31"/>
                <c:pt idx="0">
                  <c:v>26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26</c:v>
                </c:pt>
                <c:pt idx="5">
                  <c:v>26</c:v>
                </c:pt>
                <c:pt idx="6">
                  <c:v>28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25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25</c:v>
                </c:pt>
                <c:pt idx="16">
                  <c:v>29</c:v>
                </c:pt>
                <c:pt idx="17">
                  <c:v>31</c:v>
                </c:pt>
                <c:pt idx="18">
                  <c:v>22</c:v>
                </c:pt>
                <c:pt idx="19">
                  <c:v>24</c:v>
                </c:pt>
                <c:pt idx="20">
                  <c:v>22</c:v>
                </c:pt>
                <c:pt idx="21">
                  <c:v>30</c:v>
                </c:pt>
                <c:pt idx="22">
                  <c:v>26</c:v>
                </c:pt>
                <c:pt idx="23">
                  <c:v>27</c:v>
                </c:pt>
                <c:pt idx="24">
                  <c:v>26</c:v>
                </c:pt>
                <c:pt idx="25">
                  <c:v>20</c:v>
                </c:pt>
                <c:pt idx="26">
                  <c:v>23</c:v>
                </c:pt>
                <c:pt idx="27">
                  <c:v>29</c:v>
                </c:pt>
                <c:pt idx="28">
                  <c:v>31</c:v>
                </c:pt>
                <c:pt idx="29">
                  <c:v>28</c:v>
                </c:pt>
                <c:pt idx="30">
                  <c:v>29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AD0-4B81-B0EC-03CCC6162636}"/>
            </c:ext>
          </c:extLst>
        </c:ser>
        <c:dLbls>
          <c:showVal val="1"/>
        </c:dLbls>
        <c:gapWidth val="219"/>
        <c:overlap val="-27"/>
        <c:axId val="118991104"/>
        <c:axId val="118992256"/>
        <c:extLst xmlns:c16r2="http://schemas.microsoft.com/office/drawing/2015/06/chart"/>
      </c:barChart>
      <c:catAx>
        <c:axId val="118991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2256"/>
        <c:crosses val="autoZero"/>
        <c:auto val="1"/>
        <c:lblAlgn val="ctr"/>
        <c:lblOffset val="100"/>
      </c:catAx>
      <c:valAx>
        <c:axId val="118992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'SET24'!$A$20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'SET24'!$B$1:$AF$2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Setembro/2024</c:v>
                  </c:pt>
                </c:lvl>
              </c:multiLvlStrCache>
            </c:multiLvlStrRef>
          </c:cat>
          <c:val>
            <c:numRef>
              <c:f>'SET24'!$B$20:$AE$20</c:f>
              <c:numCache>
                <c:formatCode>General</c:formatCode>
                <c:ptCount val="30"/>
                <c:pt idx="0">
                  <c:v>35</c:v>
                </c:pt>
                <c:pt idx="1">
                  <c:v>31</c:v>
                </c:pt>
                <c:pt idx="2">
                  <c:v>32</c:v>
                </c:pt>
                <c:pt idx="3">
                  <c:v>21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29</c:v>
                </c:pt>
                <c:pt idx="8">
                  <c:v>23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  <c:pt idx="14">
                  <c:v>23</c:v>
                </c:pt>
                <c:pt idx="15">
                  <c:v>26</c:v>
                </c:pt>
                <c:pt idx="16">
                  <c:v>32</c:v>
                </c:pt>
                <c:pt idx="17">
                  <c:v>40</c:v>
                </c:pt>
                <c:pt idx="18">
                  <c:v>29</c:v>
                </c:pt>
                <c:pt idx="19">
                  <c:v>28</c:v>
                </c:pt>
                <c:pt idx="20">
                  <c:v>21</c:v>
                </c:pt>
                <c:pt idx="21">
                  <c:v>23</c:v>
                </c:pt>
                <c:pt idx="22">
                  <c:v>20</c:v>
                </c:pt>
                <c:pt idx="23">
                  <c:v>26</c:v>
                </c:pt>
                <c:pt idx="24">
                  <c:v>36</c:v>
                </c:pt>
                <c:pt idx="25">
                  <c:v>19</c:v>
                </c:pt>
                <c:pt idx="26">
                  <c:v>28</c:v>
                </c:pt>
                <c:pt idx="27">
                  <c:v>20</c:v>
                </c:pt>
                <c:pt idx="28">
                  <c:v>19</c:v>
                </c:pt>
                <c:pt idx="29">
                  <c:v>25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4E2D-4A0B-9782-76DCFCFD74E5}"/>
            </c:ext>
          </c:extLst>
        </c:ser>
        <c:dLbls>
          <c:showVal val="1"/>
        </c:dLbls>
        <c:gapWidth val="219"/>
        <c:overlap val="-27"/>
        <c:axId val="120897920"/>
        <c:axId val="120899456"/>
        <c:extLst xmlns:c16r2="http://schemas.microsoft.com/office/drawing/2015/06/chart"/>
      </c:barChart>
      <c:catAx>
        <c:axId val="120897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899456"/>
        <c:crosses val="autoZero"/>
        <c:auto val="1"/>
        <c:lblAlgn val="ctr"/>
        <c:lblOffset val="100"/>
      </c:catAx>
      <c:valAx>
        <c:axId val="1208994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89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'OUT24'!$A$20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'OUT24'!$B$1:$AG$2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Outubro/2024</c:v>
                  </c:pt>
                </c:lvl>
              </c:multiLvlStrCache>
            </c:multiLvlStrRef>
          </c:cat>
          <c:val>
            <c:numRef>
              <c:f>'OUT24'!$B$20:$AF$20</c:f>
              <c:numCache>
                <c:formatCode>General</c:formatCode>
                <c:ptCount val="31"/>
                <c:pt idx="0">
                  <c:v>26</c:v>
                </c:pt>
                <c:pt idx="1">
                  <c:v>26</c:v>
                </c:pt>
                <c:pt idx="2">
                  <c:v>30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21</c:v>
                </c:pt>
                <c:pt idx="14">
                  <c:v>21</c:v>
                </c:pt>
                <c:pt idx="15">
                  <c:v>20</c:v>
                </c:pt>
                <c:pt idx="16">
                  <c:v>27</c:v>
                </c:pt>
                <c:pt idx="17">
                  <c:v>23</c:v>
                </c:pt>
                <c:pt idx="18">
                  <c:v>20</c:v>
                </c:pt>
                <c:pt idx="19">
                  <c:v>27</c:v>
                </c:pt>
                <c:pt idx="20">
                  <c:v>25</c:v>
                </c:pt>
                <c:pt idx="21">
                  <c:v>26</c:v>
                </c:pt>
                <c:pt idx="22">
                  <c:v>30</c:v>
                </c:pt>
                <c:pt idx="23">
                  <c:v>23</c:v>
                </c:pt>
                <c:pt idx="24">
                  <c:v>24</c:v>
                </c:pt>
                <c:pt idx="25">
                  <c:v>36</c:v>
                </c:pt>
                <c:pt idx="26">
                  <c:v>25</c:v>
                </c:pt>
                <c:pt idx="27">
                  <c:v>23</c:v>
                </c:pt>
                <c:pt idx="28">
                  <c:v>24</c:v>
                </c:pt>
                <c:pt idx="29">
                  <c:v>28</c:v>
                </c:pt>
                <c:pt idx="30">
                  <c:v>27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AD0-4B81-B0EC-03CCC6162636}"/>
            </c:ext>
          </c:extLst>
        </c:ser>
        <c:dLbls>
          <c:showVal val="1"/>
        </c:dLbls>
        <c:gapWidth val="219"/>
        <c:overlap val="-27"/>
        <c:axId val="121055872"/>
        <c:axId val="121082240"/>
        <c:extLst xmlns:c16r2="http://schemas.microsoft.com/office/drawing/2015/06/chart"/>
      </c:barChart>
      <c:catAx>
        <c:axId val="121055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82240"/>
        <c:crosses val="autoZero"/>
        <c:auto val="1"/>
        <c:lblAlgn val="ctr"/>
        <c:lblOffset val="100"/>
      </c:catAx>
      <c:valAx>
        <c:axId val="121082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'NOV24'!$B$1:$AF$2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Novembro/2024</c:v>
                  </c:pt>
                </c:lvl>
              </c:multiLvlStrCache>
            </c:multiLvlStrRef>
          </c:cat>
          <c:val>
            <c:numRef>
              <c:f>'NOV24'!$B$20:$AE$20</c:f>
              <c:numCache>
                <c:formatCode>General</c:formatCode>
                <c:ptCount val="30"/>
                <c:pt idx="0">
                  <c:v>22</c:v>
                </c:pt>
                <c:pt idx="1">
                  <c:v>16</c:v>
                </c:pt>
                <c:pt idx="2">
                  <c:v>24</c:v>
                </c:pt>
                <c:pt idx="3">
                  <c:v>13</c:v>
                </c:pt>
                <c:pt idx="4">
                  <c:v>20</c:v>
                </c:pt>
                <c:pt idx="5">
                  <c:v>24</c:v>
                </c:pt>
                <c:pt idx="6">
                  <c:v>26</c:v>
                </c:pt>
                <c:pt idx="7">
                  <c:v>18</c:v>
                </c:pt>
                <c:pt idx="8">
                  <c:v>22</c:v>
                </c:pt>
                <c:pt idx="9">
                  <c:v>29</c:v>
                </c:pt>
                <c:pt idx="10">
                  <c:v>31</c:v>
                </c:pt>
                <c:pt idx="11">
                  <c:v>24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30</c:v>
                </c:pt>
                <c:pt idx="16">
                  <c:v>27</c:v>
                </c:pt>
                <c:pt idx="17">
                  <c:v>19</c:v>
                </c:pt>
                <c:pt idx="18">
                  <c:v>19</c:v>
                </c:pt>
                <c:pt idx="19">
                  <c:v>24</c:v>
                </c:pt>
                <c:pt idx="20">
                  <c:v>25</c:v>
                </c:pt>
                <c:pt idx="21">
                  <c:v>18</c:v>
                </c:pt>
                <c:pt idx="22">
                  <c:v>26</c:v>
                </c:pt>
                <c:pt idx="23">
                  <c:v>22</c:v>
                </c:pt>
                <c:pt idx="24">
                  <c:v>22</c:v>
                </c:pt>
                <c:pt idx="25">
                  <c:v>15</c:v>
                </c:pt>
                <c:pt idx="26">
                  <c:v>26</c:v>
                </c:pt>
                <c:pt idx="27">
                  <c:v>25</c:v>
                </c:pt>
                <c:pt idx="28">
                  <c:v>23</c:v>
                </c:pt>
                <c:pt idx="29">
                  <c:v>25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7F3A-4ECE-8204-EC2EAD89535C}"/>
            </c:ext>
          </c:extLst>
        </c:ser>
        <c:dLbls>
          <c:showVal val="1"/>
        </c:dLbls>
        <c:gapWidth val="219"/>
        <c:overlap val="-27"/>
        <c:axId val="121017856"/>
        <c:axId val="121019008"/>
        <c:extLst xmlns:c16r2="http://schemas.microsoft.com/office/drawing/2015/06/chart"/>
      </c:barChart>
      <c:catAx>
        <c:axId val="121017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19008"/>
        <c:crosses val="autoZero"/>
        <c:auto val="1"/>
        <c:lblAlgn val="ctr"/>
        <c:lblOffset val="100"/>
      </c:catAx>
      <c:valAx>
        <c:axId val="121019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'DEZ24'!$A$20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'DEZ24'!$B$1:$AG$2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Dezembro/2024</c:v>
                  </c:pt>
                </c:lvl>
              </c:multiLvlStrCache>
            </c:multiLvlStrRef>
          </c:cat>
          <c:val>
            <c:numRef>
              <c:f>'DEZ24'!$B$20:$AF$20</c:f>
              <c:numCache>
                <c:formatCode>General</c:formatCode>
                <c:ptCount val="31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23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23</c:v>
                </c:pt>
                <c:pt idx="11">
                  <c:v>26</c:v>
                </c:pt>
                <c:pt idx="12">
                  <c:v>14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31</c:v>
                </c:pt>
                <c:pt idx="17">
                  <c:v>22</c:v>
                </c:pt>
                <c:pt idx="18">
                  <c:v>25</c:v>
                </c:pt>
                <c:pt idx="19">
                  <c:v>15</c:v>
                </c:pt>
                <c:pt idx="20">
                  <c:v>23</c:v>
                </c:pt>
                <c:pt idx="21">
                  <c:v>22</c:v>
                </c:pt>
                <c:pt idx="22">
                  <c:v>27</c:v>
                </c:pt>
                <c:pt idx="23">
                  <c:v>27</c:v>
                </c:pt>
                <c:pt idx="24">
                  <c:v>24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6786-4205-B6DB-59325399B5AB}"/>
            </c:ext>
          </c:extLst>
        </c:ser>
        <c:dLbls>
          <c:showVal val="1"/>
        </c:dLbls>
        <c:gapWidth val="219"/>
        <c:overlap val="-27"/>
        <c:axId val="119541760"/>
        <c:axId val="119542912"/>
        <c:extLst xmlns:c16r2="http://schemas.microsoft.com/office/drawing/2015/06/chart"/>
      </c:barChart>
      <c:catAx>
        <c:axId val="119541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542912"/>
        <c:crosses val="autoZero"/>
        <c:auto val="1"/>
        <c:lblAlgn val="ctr"/>
        <c:lblOffset val="100"/>
      </c:catAx>
      <c:valAx>
        <c:axId val="119542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5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+mj-lt"/>
              </a:rPr>
              <a:t>Sepultamentos no Município de Guarulhos</a:t>
            </a:r>
            <a:endParaRPr lang="pt-BR" sz="1200" b="1">
              <a:solidFill>
                <a:sysClr val="windowText" lastClr="000000"/>
              </a:solidFill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1975114603798393"/>
          <c:y val="1.4209588824475403E-2"/>
        </c:manualLayout>
      </c:layout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'Comparativo 2019 - 2024'!$C$2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2019 - 2024'!$C$4:$C$15</c:f>
              <c:numCache>
                <c:formatCode>General</c:formatCode>
                <c:ptCount val="12"/>
                <c:pt idx="0">
                  <c:v>673</c:v>
                </c:pt>
                <c:pt idx="1">
                  <c:v>595</c:v>
                </c:pt>
                <c:pt idx="2">
                  <c:v>641</c:v>
                </c:pt>
                <c:pt idx="3">
                  <c:v>711</c:v>
                </c:pt>
                <c:pt idx="4">
                  <c:v>760</c:v>
                </c:pt>
                <c:pt idx="5">
                  <c:v>819</c:v>
                </c:pt>
                <c:pt idx="6">
                  <c:v>777</c:v>
                </c:pt>
                <c:pt idx="7">
                  <c:v>757</c:v>
                </c:pt>
                <c:pt idx="8">
                  <c:v>706</c:v>
                </c:pt>
                <c:pt idx="9">
                  <c:v>732</c:v>
                </c:pt>
                <c:pt idx="10">
                  <c:v>696</c:v>
                </c:pt>
                <c:pt idx="11">
                  <c:v>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C-4779-AC01-621F97AD05B8}"/>
            </c:ext>
          </c:extLst>
        </c:ser>
        <c:ser>
          <c:idx val="1"/>
          <c:order val="1"/>
          <c:tx>
            <c:strRef>
              <c:f>'Comparativo 2019 - 2024'!$D$2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2019 - 2024'!$D$4:$D$15</c:f>
              <c:numCache>
                <c:formatCode>#,##0</c:formatCode>
                <c:ptCount val="12"/>
                <c:pt idx="0">
                  <c:v>687</c:v>
                </c:pt>
                <c:pt idx="1">
                  <c:v>604</c:v>
                </c:pt>
                <c:pt idx="2">
                  <c:v>754</c:v>
                </c:pt>
                <c:pt idx="3">
                  <c:v>822</c:v>
                </c:pt>
                <c:pt idx="4">
                  <c:v>1081</c:v>
                </c:pt>
                <c:pt idx="5">
                  <c:v>1121</c:v>
                </c:pt>
                <c:pt idx="6">
                  <c:v>933</c:v>
                </c:pt>
                <c:pt idx="7">
                  <c:v>927</c:v>
                </c:pt>
                <c:pt idx="8">
                  <c:v>750</c:v>
                </c:pt>
                <c:pt idx="9">
                  <c:v>717</c:v>
                </c:pt>
                <c:pt idx="10">
                  <c:v>729</c:v>
                </c:pt>
                <c:pt idx="11">
                  <c:v>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EC-4779-AC01-621F97AD05B8}"/>
            </c:ext>
          </c:extLst>
        </c:ser>
        <c:ser>
          <c:idx val="2"/>
          <c:order val="2"/>
          <c:tx>
            <c:strRef>
              <c:f>'Comparativo 2019 - 2024'!$E$2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2019 - 2024'!$E$4:$E$15</c:f>
              <c:numCache>
                <c:formatCode>#,##0</c:formatCode>
                <c:ptCount val="12"/>
                <c:pt idx="0">
                  <c:v>936</c:v>
                </c:pt>
                <c:pt idx="1">
                  <c:v>831</c:v>
                </c:pt>
                <c:pt idx="2">
                  <c:v>1566</c:v>
                </c:pt>
                <c:pt idx="3">
                  <c:v>1432</c:v>
                </c:pt>
                <c:pt idx="4">
                  <c:v>1210</c:v>
                </c:pt>
                <c:pt idx="5">
                  <c:v>1126</c:v>
                </c:pt>
                <c:pt idx="6">
                  <c:v>967</c:v>
                </c:pt>
                <c:pt idx="7">
                  <c:v>899</c:v>
                </c:pt>
                <c:pt idx="8">
                  <c:v>744</c:v>
                </c:pt>
                <c:pt idx="9">
                  <c:v>815</c:v>
                </c:pt>
                <c:pt idx="10">
                  <c:v>808</c:v>
                </c:pt>
                <c:pt idx="11">
                  <c:v>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EC-4779-AC01-621F97AD05B8}"/>
            </c:ext>
          </c:extLst>
        </c:ser>
        <c:ser>
          <c:idx val="3"/>
          <c:order val="3"/>
          <c:tx>
            <c:strRef>
              <c:f>'Comparativo 2019 - 2024'!$F$2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2019 - 2024'!$F$4:$F$15</c:f>
              <c:numCache>
                <c:formatCode>#,##0</c:formatCode>
                <c:ptCount val="12"/>
                <c:pt idx="0">
                  <c:v>1122</c:v>
                </c:pt>
                <c:pt idx="1">
                  <c:v>735</c:v>
                </c:pt>
                <c:pt idx="2">
                  <c:v>726</c:v>
                </c:pt>
                <c:pt idx="3">
                  <c:v>674</c:v>
                </c:pt>
                <c:pt idx="4">
                  <c:v>811</c:v>
                </c:pt>
                <c:pt idx="5">
                  <c:v>814</c:v>
                </c:pt>
                <c:pt idx="6">
                  <c:v>771</c:v>
                </c:pt>
                <c:pt idx="7">
                  <c:v>750</c:v>
                </c:pt>
                <c:pt idx="8">
                  <c:v>830</c:v>
                </c:pt>
                <c:pt idx="9">
                  <c:v>770</c:v>
                </c:pt>
                <c:pt idx="10">
                  <c:v>730</c:v>
                </c:pt>
                <c:pt idx="11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D-4C18-A729-F7EA18B113AD}"/>
            </c:ext>
          </c:extLst>
        </c:ser>
        <c:ser>
          <c:idx val="4"/>
          <c:order val="4"/>
          <c:tx>
            <c:strRef>
              <c:f>'Comparativo 2019 - 2024'!$G$2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193595565858497E-2"/>
                  <c:y val="-1.987774108881565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A-4382-A33F-A80EAE000FD5}"/>
                </c:ext>
              </c:extLst>
            </c:dLbl>
            <c:dLbl>
              <c:idx val="1"/>
              <c:layout>
                <c:manualLayout>
                  <c:x val="-4.7702960334432637E-2"/>
                  <c:y val="5.736833979343933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A-4382-A33F-A80EAE000FD5}"/>
                </c:ext>
              </c:extLst>
            </c:dLbl>
            <c:dLbl>
              <c:idx val="2"/>
              <c:layout>
                <c:manualLayout>
                  <c:x val="-4.0212325103006104E-2"/>
                  <c:y val="4.498443886464691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8-41BA-A9EC-220A39A61A97}"/>
                </c:ext>
              </c:extLst>
            </c:dLbl>
            <c:dLbl>
              <c:idx val="3"/>
              <c:layout>
                <c:manualLayout>
                  <c:x val="-4.0242405606691317E-2"/>
                  <c:y val="5.547303361273392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AF-4DEF-A3A1-1A53D5616F56}"/>
                </c:ext>
              </c:extLst>
            </c:dLbl>
            <c:dLbl>
              <c:idx val="4"/>
              <c:layout>
                <c:manualLayout>
                  <c:x val="-3.5244969002709486E-2"/>
                  <c:y val="4.687088307509936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AF-4DEF-A3A1-1A53D5616F56}"/>
                </c:ext>
              </c:extLst>
            </c:dLbl>
            <c:dLbl>
              <c:idx val="5"/>
              <c:layout>
                <c:manualLayout>
                  <c:x val="-4.0242405606691317E-2"/>
                  <c:y val="7.267733468800270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F-4DEF-A3A1-1A53D5616F56}"/>
                </c:ext>
              </c:extLst>
            </c:dLbl>
            <c:dLbl>
              <c:idx val="6"/>
              <c:layout>
                <c:manualLayout>
                  <c:x val="-4.0242405606691407E-2"/>
                  <c:y val="6.837625941918550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AF-4DEF-A3A1-1A53D5616F56}"/>
                </c:ext>
              </c:extLst>
            </c:dLbl>
            <c:dLbl>
              <c:idx val="7"/>
              <c:layout>
                <c:manualLayout>
                  <c:x val="-4.0242405606691407E-2"/>
                  <c:y val="5.11719583439166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AF-4DEF-A3A1-1A53D5616F56}"/>
                </c:ext>
              </c:extLst>
            </c:dLbl>
            <c:dLbl>
              <c:idx val="8"/>
              <c:layout>
                <c:manualLayout>
                  <c:x val="-4.0212274127923879E-2"/>
                  <c:y val="2.966658199983065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A-4C67-AF4C-675248973A55}"/>
                </c:ext>
              </c:extLst>
            </c:dLbl>
            <c:dLbl>
              <c:idx val="9"/>
              <c:layout>
                <c:manualLayout>
                  <c:x val="-4.0212325103005972E-2"/>
                  <c:y val="1.2478382062707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B-434B-A12D-1902A1691DAC}"/>
                </c:ext>
              </c:extLst>
            </c:dLbl>
            <c:dLbl>
              <c:idx val="10"/>
              <c:layout>
                <c:manualLayout>
                  <c:x val="-4.2709203513481724E-2"/>
                  <c:y val="5.537786808906936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B-434B-A12D-1902A1691DAC}"/>
                </c:ext>
              </c:extLst>
            </c:dLbl>
            <c:dLbl>
              <c:idx val="11"/>
              <c:layout>
                <c:manualLayout>
                  <c:x val="-3.5569323839883142E-2"/>
                  <c:y val="-5.208771484209640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B-434B-A12D-1902A1691DAC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2019 - 2024'!$G$4:$G$15</c:f>
              <c:numCache>
                <c:formatCode>#,##0</c:formatCode>
                <c:ptCount val="12"/>
                <c:pt idx="0">
                  <c:v>709</c:v>
                </c:pt>
                <c:pt idx="1">
                  <c:v>633</c:v>
                </c:pt>
                <c:pt idx="2">
                  <c:v>771</c:v>
                </c:pt>
                <c:pt idx="3">
                  <c:v>740</c:v>
                </c:pt>
                <c:pt idx="4">
                  <c:v>808</c:v>
                </c:pt>
                <c:pt idx="5">
                  <c:v>841</c:v>
                </c:pt>
                <c:pt idx="6">
                  <c:v>832</c:v>
                </c:pt>
                <c:pt idx="7">
                  <c:v>772</c:v>
                </c:pt>
                <c:pt idx="8">
                  <c:v>747</c:v>
                </c:pt>
                <c:pt idx="9">
                  <c:v>751</c:v>
                </c:pt>
                <c:pt idx="10">
                  <c:v>792</c:v>
                </c:pt>
                <c:pt idx="11">
                  <c:v>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4D-4C18-A729-F7EA18B113AD}"/>
            </c:ext>
          </c:extLst>
        </c:ser>
        <c:ser>
          <c:idx val="5"/>
          <c:order val="5"/>
          <c:tx>
            <c:strRef>
              <c:f>'Comparativo 2019 - 2024'!$H$2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73324452048448E-2"/>
                  <c:y val="6.021505376344085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5443183138560429E-2"/>
                      <c:h val="6.10969435272203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F7A-4C67-AF4C-675248973A55}"/>
                </c:ext>
              </c:extLst>
            </c:dLbl>
            <c:dLbl>
              <c:idx val="1"/>
              <c:layout>
                <c:manualLayout>
                  <c:x val="-4.9975038089637713E-2"/>
                  <c:y val="-6.011514689696054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2988491386493493E-2"/>
                      <c:h val="6.54825123603735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BE0-4DBE-9FD7-8D5EA1C0CC1B}"/>
                </c:ext>
              </c:extLst>
            </c:dLbl>
            <c:dLbl>
              <c:idx val="2"/>
              <c:layout>
                <c:manualLayout>
                  <c:x val="-2.3579425720086887E-2"/>
                  <c:y val="-4.731182795698958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8047076624674255E-2"/>
                      <c:h val="8.26023198713064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0E2-4F00-B281-602045C59D2B}"/>
                </c:ext>
              </c:extLst>
            </c:dLbl>
            <c:dLbl>
              <c:idx val="3"/>
              <c:layout>
                <c:manualLayout>
                  <c:x val="-2.6613435139618391E-2"/>
                  <c:y val="5.59862187769164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4781536702354398E-2"/>
                      <c:h val="7.4095776787591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0E0-4B5F-8507-2A0226C4D26E}"/>
                </c:ext>
              </c:extLst>
            </c:dLbl>
            <c:dLbl>
              <c:idx val="4"/>
              <c:layout>
                <c:manualLayout>
                  <c:x val="-2.6613347825198742E-2"/>
                  <c:y val="1.076658053402242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5870468010528699E-2"/>
                      <c:h val="8.270904121480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DE0-4DBB-854E-707BC2E3706A}"/>
                </c:ext>
              </c:extLst>
            </c:dLbl>
            <c:dLbl>
              <c:idx val="5"/>
              <c:layout>
                <c:manualLayout>
                  <c:x val="-1.553992542192271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2626251678985626E-2"/>
                      <c:h val="7.83012446024892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94-4C83-865F-18F07042681E}"/>
                </c:ext>
              </c:extLst>
            </c:dLbl>
            <c:dLbl>
              <c:idx val="6"/>
              <c:layout>
                <c:manualLayout>
                  <c:x val="-5.5524430857955567E-2"/>
                  <c:y val="-6.691270849208365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8.0230866206258092E-2"/>
                      <c:h val="6.96990940648547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80B-4BE2-9060-FBDE90E4C9CF}"/>
                </c:ext>
              </c:extLst>
            </c:dLbl>
            <c:dLbl>
              <c:idx val="7"/>
              <c:layout>
                <c:manualLayout>
                  <c:x val="-3.3279925100284651E-2"/>
                  <c:y val="-2.528710524087723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345964179084659E-2"/>
                      <c:h val="9.57896362025954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701-4129-A32E-419678270A13}"/>
                </c:ext>
              </c:extLst>
            </c:dLbl>
            <c:dLbl>
              <c:idx val="8"/>
              <c:layout>
                <c:manualLayout>
                  <c:x val="-4.6586825844876709E-2"/>
                  <c:y val="-2.941512149690966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190719140770226E-2"/>
                      <c:h val="7.5149801321274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701-4129-A32E-419678270A13}"/>
                </c:ext>
              </c:extLst>
            </c:dLbl>
            <c:dLbl>
              <c:idx val="9"/>
              <c:layout>
                <c:manualLayout>
                  <c:x val="-4.4399949237123496E-2"/>
                  <c:y val="-5.161273389213453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3746244351231549E-2"/>
                      <c:h val="6.53980187960375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D94-4C83-865F-18F07042681E}"/>
                </c:ext>
              </c:extLst>
            </c:dLbl>
            <c:dLbl>
              <c:idx val="10"/>
              <c:layout>
                <c:manualLayout>
                  <c:x val="-4.6619951069062145E-2"/>
                  <c:y val="-9.032258064516132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3746244351231549E-2"/>
                      <c:h val="8.26023198713064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94-4C83-865F-18F07042681E}"/>
                </c:ext>
              </c:extLst>
            </c:dLbl>
            <c:dLbl>
              <c:idx val="11"/>
              <c:layout>
                <c:manualLayout>
                  <c:x val="-2.219993091773827E-2"/>
                  <c:y val="-3.870950808568283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471083689524178E-2"/>
                      <c:h val="6.96990940648547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D94-4C83-865F-18F0704268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00206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strRef>
              <c:f>'Comparativo 2019 - 2024'!$A$4:$A$15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2019 - 2024'!$H$4:$H$15</c:f>
              <c:numCache>
                <c:formatCode>#,##0</c:formatCode>
                <c:ptCount val="12"/>
                <c:pt idx="0">
                  <c:v>692</c:v>
                </c:pt>
                <c:pt idx="1">
                  <c:v>792</c:v>
                </c:pt>
                <c:pt idx="2">
                  <c:v>962</c:v>
                </c:pt>
                <c:pt idx="3">
                  <c:v>978</c:v>
                </c:pt>
                <c:pt idx="4">
                  <c:v>1033</c:v>
                </c:pt>
                <c:pt idx="5">
                  <c:v>955</c:v>
                </c:pt>
                <c:pt idx="6">
                  <c:v>896</c:v>
                </c:pt>
                <c:pt idx="7">
                  <c:v>842</c:v>
                </c:pt>
                <c:pt idx="8">
                  <c:v>810</c:v>
                </c:pt>
                <c:pt idx="9">
                  <c:v>790</c:v>
                </c:pt>
                <c:pt idx="10">
                  <c:v>700</c:v>
                </c:pt>
                <c:pt idx="11">
                  <c:v>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7A-4C67-AF4C-675248973A55}"/>
            </c:ext>
          </c:extLst>
        </c:ser>
        <c:marker val="1"/>
        <c:axId val="120810880"/>
        <c:axId val="120824960"/>
      </c:lineChart>
      <c:catAx>
        <c:axId val="120810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824960"/>
        <c:crosses val="autoZero"/>
        <c:auto val="1"/>
        <c:lblAlgn val="ctr"/>
        <c:lblOffset val="100"/>
      </c:catAx>
      <c:valAx>
        <c:axId val="120824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8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'Jul20'!$A$18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'Jul20'!$B$1:$AG$2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JULHO/2020</c:v>
                  </c:pt>
                </c:lvl>
              </c:multiLvlStrCache>
            </c:multiLvlStrRef>
          </c:cat>
          <c:val>
            <c:numRef>
              <c:f>'Jul20'!$B$18:$AF$18</c:f>
              <c:numCache>
                <c:formatCode>General</c:formatCode>
                <c:ptCount val="31"/>
                <c:pt idx="0">
                  <c:v>32</c:v>
                </c:pt>
                <c:pt idx="1">
                  <c:v>28</c:v>
                </c:pt>
                <c:pt idx="2">
                  <c:v>39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33</c:v>
                </c:pt>
                <c:pt idx="7">
                  <c:v>37</c:v>
                </c:pt>
                <c:pt idx="8">
                  <c:v>40</c:v>
                </c:pt>
                <c:pt idx="9">
                  <c:v>32</c:v>
                </c:pt>
                <c:pt idx="10">
                  <c:v>40</c:v>
                </c:pt>
                <c:pt idx="11">
                  <c:v>27</c:v>
                </c:pt>
                <c:pt idx="12">
                  <c:v>22</c:v>
                </c:pt>
                <c:pt idx="13">
                  <c:v>30</c:v>
                </c:pt>
                <c:pt idx="14">
                  <c:v>29</c:v>
                </c:pt>
                <c:pt idx="15">
                  <c:v>30</c:v>
                </c:pt>
                <c:pt idx="16">
                  <c:v>28</c:v>
                </c:pt>
                <c:pt idx="17">
                  <c:v>35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30</c:v>
                </c:pt>
                <c:pt idx="24">
                  <c:v>24</c:v>
                </c:pt>
                <c:pt idx="25">
                  <c:v>27</c:v>
                </c:pt>
                <c:pt idx="26">
                  <c:v>32</c:v>
                </c:pt>
                <c:pt idx="27">
                  <c:v>28</c:v>
                </c:pt>
                <c:pt idx="28">
                  <c:v>26</c:v>
                </c:pt>
                <c:pt idx="29">
                  <c:v>28</c:v>
                </c:pt>
                <c:pt idx="30">
                  <c:v>38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0ACE-4687-ABE8-B04330ACC2D8}"/>
            </c:ext>
          </c:extLst>
        </c:ser>
        <c:dLbls>
          <c:showVal val="1"/>
        </c:dLbls>
        <c:gapWidth val="219"/>
        <c:overlap val="-27"/>
        <c:axId val="99842304"/>
        <c:axId val="99880960"/>
        <c:extLst xmlns:c16r2="http://schemas.microsoft.com/office/drawing/2015/06/chart"/>
      </c:barChart>
      <c:catAx>
        <c:axId val="99842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880960"/>
        <c:crosses val="autoZero"/>
        <c:auto val="1"/>
        <c:lblAlgn val="ctr"/>
        <c:lblOffset val="100"/>
      </c:catAx>
      <c:valAx>
        <c:axId val="99880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84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pt-BR" sz="1200" b="1" i="0" baseline="0">
                <a:solidFill>
                  <a:sysClr val="windowText" lastClr="000000"/>
                </a:solidFill>
                <a:effectLst/>
                <a:latin typeface="Calibri Light" panose="020F0302020204030204" pitchFamily="34" charset="0"/>
                <a:cs typeface="Calibri Light" panose="020F0302020204030204" pitchFamily="34" charset="0"/>
              </a:rPr>
              <a:t>Cemitérios Munícipais</a:t>
            </a:r>
            <a:endParaRPr lang="pt-BR" sz="1200" b="1">
              <a:solidFill>
                <a:sysClr val="windowText" lastClr="000000"/>
              </a:solidFill>
              <a:effectLst/>
              <a:latin typeface="Calibri Light" panose="020F0302020204030204" pitchFamily="34" charset="0"/>
              <a:cs typeface="Calibri Light" panose="020F0302020204030204" pitchFamily="34" charset="0"/>
            </a:endParaRPr>
          </a:p>
        </c:rich>
      </c:tx>
      <c:layout>
        <c:manualLayout>
          <c:xMode val="edge"/>
          <c:yMode val="edge"/>
          <c:x val="0.36026887387108303"/>
          <c:y val="2.7923206053106202E-2"/>
        </c:manualLayout>
      </c:layout>
      <c:spPr>
        <a:noFill/>
        <a:ln>
          <a:noFill/>
        </a:ln>
        <a:effectLst/>
      </c:spPr>
    </c:title>
    <c:plotArea>
      <c:layout/>
      <c:lineChart>
        <c:grouping val="standard"/>
        <c:ser>
          <c:idx val="3"/>
          <c:order val="0"/>
          <c:tx>
            <c:strRef>
              <c:f>'Comparativo 2019 - 2024'!$B$19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2019 - 2024'!$B$21:$B$32</c:f>
              <c:numCache>
                <c:formatCode>General</c:formatCode>
                <c:ptCount val="12"/>
                <c:pt idx="0">
                  <c:v>519</c:v>
                </c:pt>
                <c:pt idx="1">
                  <c:v>462</c:v>
                </c:pt>
                <c:pt idx="2">
                  <c:v>517</c:v>
                </c:pt>
                <c:pt idx="3">
                  <c:v>468</c:v>
                </c:pt>
                <c:pt idx="4">
                  <c:v>543</c:v>
                </c:pt>
                <c:pt idx="5">
                  <c:v>582</c:v>
                </c:pt>
                <c:pt idx="6">
                  <c:v>573</c:v>
                </c:pt>
                <c:pt idx="7">
                  <c:v>572</c:v>
                </c:pt>
                <c:pt idx="8">
                  <c:v>518</c:v>
                </c:pt>
                <c:pt idx="9">
                  <c:v>544</c:v>
                </c:pt>
                <c:pt idx="10">
                  <c:v>539</c:v>
                </c:pt>
                <c:pt idx="11">
                  <c:v>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D3-4D4B-A9D5-006F6A1956BF}"/>
            </c:ext>
          </c:extLst>
        </c:ser>
        <c:ser>
          <c:idx val="0"/>
          <c:order val="1"/>
          <c:tx>
            <c:strRef>
              <c:f>'Comparativo 2019 - 2024'!$C$19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2019 - 2024'!$C$21:$C$32</c:f>
              <c:numCache>
                <c:formatCode>General</c:formatCode>
                <c:ptCount val="12"/>
                <c:pt idx="0">
                  <c:v>515</c:v>
                </c:pt>
                <c:pt idx="1">
                  <c:v>446</c:v>
                </c:pt>
                <c:pt idx="2">
                  <c:v>485</c:v>
                </c:pt>
                <c:pt idx="3">
                  <c:v>531</c:v>
                </c:pt>
                <c:pt idx="4">
                  <c:v>556</c:v>
                </c:pt>
                <c:pt idx="5">
                  <c:v>621</c:v>
                </c:pt>
                <c:pt idx="6">
                  <c:v>601</c:v>
                </c:pt>
                <c:pt idx="7">
                  <c:v>591</c:v>
                </c:pt>
                <c:pt idx="8">
                  <c:v>513</c:v>
                </c:pt>
                <c:pt idx="9">
                  <c:v>548</c:v>
                </c:pt>
                <c:pt idx="10">
                  <c:v>527</c:v>
                </c:pt>
                <c:pt idx="11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F-4F34-A80C-B465C9FED94E}"/>
            </c:ext>
          </c:extLst>
        </c:ser>
        <c:ser>
          <c:idx val="1"/>
          <c:order val="2"/>
          <c:tx>
            <c:strRef>
              <c:f>'Comparativo 2019 - 2024'!$D$19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2019 - 2024'!$D$21:$D$32</c:f>
              <c:numCache>
                <c:formatCode>#,##0</c:formatCode>
                <c:ptCount val="12"/>
                <c:pt idx="0">
                  <c:v>503</c:v>
                </c:pt>
                <c:pt idx="1">
                  <c:v>459</c:v>
                </c:pt>
                <c:pt idx="2">
                  <c:v>567</c:v>
                </c:pt>
                <c:pt idx="3">
                  <c:v>619</c:v>
                </c:pt>
                <c:pt idx="4">
                  <c:v>820</c:v>
                </c:pt>
                <c:pt idx="5">
                  <c:v>812</c:v>
                </c:pt>
                <c:pt idx="6">
                  <c:v>700</c:v>
                </c:pt>
                <c:pt idx="7">
                  <c:v>679</c:v>
                </c:pt>
                <c:pt idx="8">
                  <c:v>571</c:v>
                </c:pt>
                <c:pt idx="9">
                  <c:v>570</c:v>
                </c:pt>
                <c:pt idx="10">
                  <c:v>534</c:v>
                </c:pt>
                <c:pt idx="11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5F-4F34-A80C-B465C9FED94E}"/>
            </c:ext>
          </c:extLst>
        </c:ser>
        <c:ser>
          <c:idx val="2"/>
          <c:order val="3"/>
          <c:tx>
            <c:strRef>
              <c:f>'Comparativo 2019 - 2024'!$E$19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2019 - 2024'!$E$21:$E$32</c:f>
              <c:numCache>
                <c:formatCode>#,##0</c:formatCode>
                <c:ptCount val="12"/>
                <c:pt idx="0">
                  <c:v>707</c:v>
                </c:pt>
                <c:pt idx="1">
                  <c:v>639</c:v>
                </c:pt>
                <c:pt idx="2">
                  <c:v>1159</c:v>
                </c:pt>
                <c:pt idx="3">
                  <c:v>1062</c:v>
                </c:pt>
                <c:pt idx="4">
                  <c:v>898</c:v>
                </c:pt>
                <c:pt idx="5">
                  <c:v>863</c:v>
                </c:pt>
                <c:pt idx="6">
                  <c:v>722</c:v>
                </c:pt>
                <c:pt idx="7">
                  <c:v>694</c:v>
                </c:pt>
                <c:pt idx="8">
                  <c:v>594</c:v>
                </c:pt>
                <c:pt idx="9">
                  <c:v>635</c:v>
                </c:pt>
                <c:pt idx="10">
                  <c:v>634</c:v>
                </c:pt>
                <c:pt idx="11">
                  <c:v>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5F-4F34-A80C-B465C9FED94E}"/>
            </c:ext>
          </c:extLst>
        </c:ser>
        <c:ser>
          <c:idx val="4"/>
          <c:order val="4"/>
          <c:tx>
            <c:strRef>
              <c:f>'Comparativo 2019 - 2024'!$F$19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2019 - 2024'!$F$21:$F$32</c:f>
              <c:numCache>
                <c:formatCode>#,##0</c:formatCode>
                <c:ptCount val="12"/>
                <c:pt idx="0">
                  <c:v>885</c:v>
                </c:pt>
                <c:pt idx="1">
                  <c:v>555</c:v>
                </c:pt>
                <c:pt idx="2">
                  <c:v>564</c:v>
                </c:pt>
                <c:pt idx="3">
                  <c:v>513</c:v>
                </c:pt>
                <c:pt idx="4">
                  <c:v>628</c:v>
                </c:pt>
                <c:pt idx="5">
                  <c:v>639</c:v>
                </c:pt>
                <c:pt idx="6">
                  <c:v>594</c:v>
                </c:pt>
                <c:pt idx="7">
                  <c:v>594</c:v>
                </c:pt>
                <c:pt idx="8">
                  <c:v>646</c:v>
                </c:pt>
                <c:pt idx="9">
                  <c:v>597</c:v>
                </c:pt>
                <c:pt idx="10">
                  <c:v>576</c:v>
                </c:pt>
                <c:pt idx="11">
                  <c:v>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C4-4A9E-88C4-B79F676E3778}"/>
            </c:ext>
          </c:extLst>
        </c:ser>
        <c:ser>
          <c:idx val="5"/>
          <c:order val="5"/>
          <c:tx>
            <c:strRef>
              <c:f>'Comparativo 2019 - 2024'!$G$19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96098361287229E-2"/>
                  <c:y val="-3.445963229788250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A0-4A70-941D-6845C3E95361}"/>
                </c:ext>
              </c:extLst>
            </c:dLbl>
            <c:dLbl>
              <c:idx val="1"/>
              <c:layout>
                <c:manualLayout>
                  <c:x val="-5.5696149462182445E-2"/>
                  <c:y val="5.249284349371342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A0-4A70-941D-6845C3E95361}"/>
                </c:ext>
              </c:extLst>
            </c:dLbl>
            <c:dLbl>
              <c:idx val="2"/>
              <c:layout>
                <c:manualLayout>
                  <c:x val="-3.5729427332398728E-2"/>
                  <c:y val="4.871569524064483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2-43BE-B6A6-AAD575361285}"/>
                </c:ext>
              </c:extLst>
            </c:dLbl>
            <c:dLbl>
              <c:idx val="3"/>
              <c:layout>
                <c:manualLayout>
                  <c:x val="-4.0166476694572954E-2"/>
                  <c:y val="5.249284349371351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0-48A6-BB41-F969803CE750}"/>
                </c:ext>
              </c:extLst>
            </c:dLbl>
            <c:dLbl>
              <c:idx val="4"/>
              <c:layout>
                <c:manualLayout>
                  <c:x val="-3.576513295598218E-2"/>
                  <c:y val="6.657793662317032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5C-4C74-B5DB-9BE8FA80D4E8}"/>
                </c:ext>
              </c:extLst>
            </c:dLbl>
            <c:dLbl>
              <c:idx val="5"/>
              <c:layout>
                <c:manualLayout>
                  <c:x val="-3.576513295598218E-2"/>
                  <c:y val="7.051804694625932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C-4C74-B5DB-9BE8FA80D4E8}"/>
                </c:ext>
              </c:extLst>
            </c:dLbl>
            <c:dLbl>
              <c:idx val="6"/>
              <c:layout>
                <c:manualLayout>
                  <c:x val="-3.5765050716225516E-2"/>
                  <c:y val="6.650109374249069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C-4C74-B5DB-9BE8FA80D4E8}"/>
                </c:ext>
              </c:extLst>
            </c:dLbl>
            <c:dLbl>
              <c:idx val="7"/>
              <c:layout>
                <c:manualLayout>
                  <c:x val="-3.5765132955982104E-2"/>
                  <c:y val="3.899716436154700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5C-4C74-B5DB-9BE8FA80D4E8}"/>
                </c:ext>
              </c:extLst>
            </c:dLbl>
            <c:dLbl>
              <c:idx val="8"/>
              <c:layout>
                <c:manualLayout>
                  <c:x val="-3.5812851612361085E-2"/>
                  <c:y val="6.260082817468248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9-4808-B42E-BD4FD4168A8C}"/>
                </c:ext>
              </c:extLst>
            </c:dLbl>
            <c:dLbl>
              <c:idx val="9"/>
              <c:layout>
                <c:manualLayout>
                  <c:x val="-3.5729427332398804E-2"/>
                  <c:y val="7.047639423099283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0-4867-B5E1-591BAFE1B751}"/>
                </c:ext>
              </c:extLst>
            </c:dLbl>
            <c:dLbl>
              <c:idx val="10"/>
              <c:layout>
                <c:manualLayout>
                  <c:x val="-3.5729506460125002E-2"/>
                  <c:y val="7.047639423099283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B5-441C-B769-DF33D0742BC9}"/>
                </c:ext>
              </c:extLst>
            </c:dLbl>
            <c:dLbl>
              <c:idx val="11"/>
              <c:layout>
                <c:manualLayout>
                  <c:x val="-5.5799545709684359E-2"/>
                  <c:y val="-4.765709661366162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9-4808-B42E-BD4FD4168A8C}"/>
                </c:ext>
              </c:extLst>
            </c:dLbl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2019 - 2024'!$G$21:$G$32</c:f>
              <c:numCache>
                <c:formatCode>#,##0</c:formatCode>
                <c:ptCount val="12"/>
                <c:pt idx="0">
                  <c:v>559</c:v>
                </c:pt>
                <c:pt idx="1">
                  <c:v>499</c:v>
                </c:pt>
                <c:pt idx="2">
                  <c:v>591</c:v>
                </c:pt>
                <c:pt idx="3">
                  <c:v>557</c:v>
                </c:pt>
                <c:pt idx="4">
                  <c:v>627</c:v>
                </c:pt>
                <c:pt idx="5">
                  <c:v>639</c:v>
                </c:pt>
                <c:pt idx="6">
                  <c:v>606</c:v>
                </c:pt>
                <c:pt idx="7">
                  <c:v>571</c:v>
                </c:pt>
                <c:pt idx="8">
                  <c:v>537</c:v>
                </c:pt>
                <c:pt idx="9">
                  <c:v>553</c:v>
                </c:pt>
                <c:pt idx="10">
                  <c:v>599</c:v>
                </c:pt>
                <c:pt idx="11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C4-4A9E-88C4-B79F676E3778}"/>
            </c:ext>
          </c:extLst>
        </c:ser>
        <c:ser>
          <c:idx val="6"/>
          <c:order val="6"/>
          <c:tx>
            <c:strRef>
              <c:f>'Comparativo 2019 - 2024'!$H$19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81623444501105E-2"/>
                  <c:y val="7.08800945067925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8283299977762944E-2"/>
                      <c:h val="5.5936362945771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F29-4808-B42E-BD4FD4168A8C}"/>
                </c:ext>
              </c:extLst>
            </c:dLbl>
            <c:dLbl>
              <c:idx val="1"/>
              <c:layout>
                <c:manualLayout>
                  <c:x val="-4.1145944213012216E-2"/>
                  <c:y val="1.971220185294695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8205640683988445E-2"/>
                      <c:h val="6.38874014195889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F29-4808-B42E-BD4FD4168A8C}"/>
                </c:ext>
              </c:extLst>
            </c:dLbl>
            <c:dLbl>
              <c:idx val="2"/>
              <c:layout>
                <c:manualLayout>
                  <c:x val="-2.2237046920169205E-2"/>
                  <c:y val="9.844457570387876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5917278185456974E-2"/>
                      <c:h val="7.9563061114702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F29-4808-B42E-BD4FD4168A8C}"/>
                </c:ext>
              </c:extLst>
            </c:dLbl>
            <c:dLbl>
              <c:idx val="3"/>
              <c:layout>
                <c:manualLayout>
                  <c:x val="-2.8869642460581886E-2"/>
                  <c:y val="3.942440370589395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426382411725509E-2"/>
                      <c:h val="6.78298417901783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784-4E02-99A3-6756A107C97E}"/>
                </c:ext>
              </c:extLst>
            </c:dLbl>
            <c:dLbl>
              <c:idx val="4"/>
              <c:layout>
                <c:manualLayout>
                  <c:x val="-3.1090296757542293E-2"/>
                  <c:y val="3.942440370589399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8205640683988445E-2"/>
                      <c:h val="7.17722821607677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453-45A7-8A37-AC86517CBA3B}"/>
                </c:ext>
              </c:extLst>
            </c:dLbl>
            <c:dLbl>
              <c:idx val="5"/>
              <c:layout>
                <c:manualLayout>
                  <c:x val="-3.9973351099267182E-2"/>
                  <c:y val="-1.181334908446546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7088607594936706E-2"/>
                      <c:h val="7.16874950583923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E57-4CA6-AB55-3987727975CC}"/>
                </c:ext>
              </c:extLst>
            </c:dLbl>
            <c:dLbl>
              <c:idx val="6"/>
              <c:layout>
                <c:manualLayout>
                  <c:x val="-3.5531867643793132E-2"/>
                  <c:y val="-3.93778302815530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5829447035309794E-2"/>
                      <c:h val="7.9563061114702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57-4CA6-AB55-3987727975CC}"/>
                </c:ext>
              </c:extLst>
            </c:dLbl>
            <c:dLbl>
              <c:idx val="7"/>
              <c:layout>
                <c:manualLayout>
                  <c:x val="-3.4421496779924496E-2"/>
                  <c:y val="-3.544004725339635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7088607594936706E-2"/>
                      <c:h val="7.56252780865475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FCF-4EF2-9844-3B4B7174FE8F}"/>
                </c:ext>
              </c:extLst>
            </c:dLbl>
            <c:dLbl>
              <c:idx val="8"/>
              <c:layout>
                <c:manualLayout>
                  <c:x val="-3.9973351099267168E-2"/>
                  <c:y val="-1.93762179609415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5829447035309794E-2"/>
                      <c:h val="7.64040059371478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31-4C9A-A066-1D7F58ECC115}"/>
                </c:ext>
              </c:extLst>
            </c:dLbl>
            <c:dLbl>
              <c:idx val="9"/>
              <c:layout>
                <c:manualLayout>
                  <c:x val="-3.9973351099267168E-2"/>
                  <c:y val="-2.362669816893088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7088607594936706E-2"/>
                      <c:h val="5.19985799176166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FCF-4EF2-9844-3B4B7174FE8F}"/>
                </c:ext>
              </c:extLst>
            </c:dLbl>
            <c:dLbl>
              <c:idx val="10"/>
              <c:layout>
                <c:manualLayout>
                  <c:x val="-5.1076972307175797E-2"/>
                  <c:y val="-3.544004725339635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3764157228514312E-2"/>
                      <c:h val="6.77497120302372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CF-4EF2-9844-3B4B7174FE8F}"/>
                </c:ext>
              </c:extLst>
            </c:dLbl>
            <c:dLbl>
              <c:idx val="11"/>
              <c:layout>
                <c:manualLayout>
                  <c:x val="-2.3317788141239169E-2"/>
                  <c:y val="-3.347115573931877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904803621732492E-2"/>
                      <c:h val="5.5936362945771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FCF-4EF2-9844-3B4B7174FE8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00206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strRef>
              <c:f>'Comparativo 2019 - 2024'!$A$21:$A$32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2019 - 2024'!$H$21:$H$32</c:f>
              <c:numCache>
                <c:formatCode>#,##0</c:formatCode>
                <c:ptCount val="12"/>
                <c:pt idx="0">
                  <c:v>534</c:v>
                </c:pt>
                <c:pt idx="1">
                  <c:v>599</c:v>
                </c:pt>
                <c:pt idx="2">
                  <c:v>702</c:v>
                </c:pt>
                <c:pt idx="3">
                  <c:v>715</c:v>
                </c:pt>
                <c:pt idx="4">
                  <c:v>735</c:v>
                </c:pt>
                <c:pt idx="5">
                  <c:v>730</c:v>
                </c:pt>
                <c:pt idx="6">
                  <c:v>675</c:v>
                </c:pt>
                <c:pt idx="7">
                  <c:v>613</c:v>
                </c:pt>
                <c:pt idx="8">
                  <c:v>590</c:v>
                </c:pt>
                <c:pt idx="9">
                  <c:v>601</c:v>
                </c:pt>
                <c:pt idx="10">
                  <c:v>519</c:v>
                </c:pt>
                <c:pt idx="11">
                  <c:v>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29-4808-B42E-BD4FD4168A8C}"/>
            </c:ext>
          </c:extLst>
        </c:ser>
        <c:marker val="1"/>
        <c:axId val="121484032"/>
        <c:axId val="121485568"/>
      </c:lineChart>
      <c:catAx>
        <c:axId val="121484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485568"/>
        <c:crosses val="autoZero"/>
        <c:auto val="1"/>
        <c:lblAlgn val="ctr"/>
        <c:lblOffset val="100"/>
      </c:catAx>
      <c:valAx>
        <c:axId val="1214855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4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37532808398938"/>
          <c:y val="0.9043882210648434"/>
          <c:w val="0.75262475946344276"/>
          <c:h val="6.645055369260177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pt-BR" sz="1200" b="1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Cemitérios Particulares</a:t>
            </a:r>
          </a:p>
        </c:rich>
      </c:tx>
      <c:spPr>
        <a:solidFill>
          <a:sysClr val="window" lastClr="FFFFFF"/>
        </a:solidFill>
        <a:ln>
          <a:noFill/>
        </a:ln>
        <a:effectLst/>
      </c:spPr>
    </c:title>
    <c:plotArea>
      <c:layout/>
      <c:lineChart>
        <c:grouping val="standard"/>
        <c:ser>
          <c:idx val="5"/>
          <c:order val="0"/>
          <c:tx>
            <c:strRef>
              <c:f>'Comparativo 2019 - 2024'!$G$36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220062802416906E-2"/>
                  <c:y val="6.300751494011168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F2-447F-BB57-F4738773190D}"/>
                </c:ext>
              </c:extLst>
            </c:dLbl>
            <c:dLbl>
              <c:idx val="1"/>
              <c:layout>
                <c:manualLayout>
                  <c:x val="-3.4220062802416892E-2"/>
                  <c:y val="7.169372558071934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F2-447F-BB57-F4738773190D}"/>
                </c:ext>
              </c:extLst>
            </c:dLbl>
            <c:dLbl>
              <c:idx val="6"/>
              <c:layout>
                <c:manualLayout>
                  <c:x val="-3.6208510826888786E-2"/>
                  <c:y val="-7.681212745603083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3-449B-B0FE-64654A85BA95}"/>
                </c:ext>
              </c:extLst>
            </c:dLbl>
            <c:dLbl>
              <c:idx val="7"/>
              <c:layout>
                <c:manualLayout>
                  <c:x val="-3.3969985025293872E-2"/>
                  <c:y val="-8.03149606299212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2D-4E60-A795-8ED3BB766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2019 - 2024'!$A$38:$A$49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2019 - 2024'!$G$38:$G$49</c:f>
              <c:numCache>
                <c:formatCode>#,##0</c:formatCode>
                <c:ptCount val="12"/>
                <c:pt idx="0">
                  <c:v>150</c:v>
                </c:pt>
                <c:pt idx="1">
                  <c:v>134</c:v>
                </c:pt>
                <c:pt idx="2">
                  <c:v>180</c:v>
                </c:pt>
                <c:pt idx="3">
                  <c:v>183</c:v>
                </c:pt>
                <c:pt idx="4">
                  <c:v>181</c:v>
                </c:pt>
                <c:pt idx="5">
                  <c:v>202</c:v>
                </c:pt>
                <c:pt idx="6">
                  <c:v>226</c:v>
                </c:pt>
                <c:pt idx="7">
                  <c:v>201</c:v>
                </c:pt>
                <c:pt idx="8">
                  <c:v>210</c:v>
                </c:pt>
                <c:pt idx="9">
                  <c:v>198</c:v>
                </c:pt>
                <c:pt idx="10">
                  <c:v>193</c:v>
                </c:pt>
                <c:pt idx="11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F2-447F-BB57-F4738773190D}"/>
            </c:ext>
          </c:extLst>
        </c:ser>
        <c:ser>
          <c:idx val="6"/>
          <c:order val="1"/>
          <c:tx>
            <c:strRef>
              <c:f>'Comparativo 2019 - 2024'!$H$36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2.9133899621875268E-2"/>
                  <c:y val="-9.334427659083377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F2-447F-BB57-F4738773190D}"/>
                </c:ext>
              </c:extLst>
            </c:dLbl>
            <c:dLbl>
              <c:idx val="3"/>
              <c:layout>
                <c:manualLayout>
                  <c:x val="-2.512879515158619E-2"/>
                  <c:y val="-5.825785701657755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FF-4115-91BA-6C001382948B}"/>
                </c:ext>
              </c:extLst>
            </c:dLbl>
            <c:dLbl>
              <c:idx val="5"/>
              <c:layout>
                <c:manualLayout>
                  <c:x val="-4.0613398002861109E-2"/>
                  <c:y val="-7.59718553096172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F95-4E7E-80B1-BE548F20532E}"/>
                </c:ext>
              </c:extLst>
            </c:dLbl>
            <c:dLbl>
              <c:idx val="7"/>
              <c:layout>
                <c:manualLayout>
                  <c:x val="-3.3992567691828346E-2"/>
                  <c:y val="-8.096581385270766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3-449B-B0FE-64654A85BA95}"/>
                </c:ext>
              </c:extLst>
            </c:dLbl>
            <c:dLbl>
              <c:idx val="8"/>
              <c:layout>
                <c:manualLayout>
                  <c:x val="-3.3969985025293872E-2"/>
                  <c:y val="-8.900117127052936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D-4E60-A795-8ED3BB7665D2}"/>
                </c:ext>
              </c:extLst>
            </c:dLbl>
            <c:dLbl>
              <c:idx val="9"/>
              <c:layout>
                <c:manualLayout>
                  <c:x val="-3.3969985025293796E-2"/>
                  <c:y val="-1.516838082536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2D-4E60-A795-8ED3BB7665D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2019 - 2024'!$A$38:$A$49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'Comparativo 2019 - 2024'!$H$38:$H$49</c:f>
              <c:numCache>
                <c:formatCode>General</c:formatCode>
                <c:ptCount val="12"/>
                <c:pt idx="0">
                  <c:v>158</c:v>
                </c:pt>
                <c:pt idx="1">
                  <c:v>193</c:v>
                </c:pt>
                <c:pt idx="2">
                  <c:v>260</c:v>
                </c:pt>
                <c:pt idx="3">
                  <c:v>263</c:v>
                </c:pt>
                <c:pt idx="4">
                  <c:v>298</c:v>
                </c:pt>
                <c:pt idx="5">
                  <c:v>225</c:v>
                </c:pt>
                <c:pt idx="6">
                  <c:v>221</c:v>
                </c:pt>
                <c:pt idx="7">
                  <c:v>229</c:v>
                </c:pt>
                <c:pt idx="8">
                  <c:v>220</c:v>
                </c:pt>
                <c:pt idx="9">
                  <c:v>189</c:v>
                </c:pt>
                <c:pt idx="10">
                  <c:v>181</c:v>
                </c:pt>
                <c:pt idx="11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F2-447F-BB57-F4738773190D}"/>
            </c:ext>
          </c:extLst>
        </c:ser>
        <c:marker val="1"/>
        <c:axId val="121566720"/>
        <c:axId val="12156825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'Comparativo 2019 - 2024'!$B$35:$B$36</c15:sqref>
                        </c15:formulaRef>
                      </c:ext>
                    </c:extLst>
                    <c:strCache>
                      <c:ptCount val="2"/>
                      <c:pt idx="0">
                        <c:v>Cemitérios Particulares</c:v>
                      </c:pt>
                      <c:pt idx="1">
                        <c:v>Período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'Comparativo 2019 - 2024'!$A$38:$A$49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'Comparativo 2019 - 2024'!$B$37:$B$49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F2-447F-BB57-F473877319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2019 - 2024'!$C$35:$C$36</c15:sqref>
                        </c15:formulaRef>
                      </c:ext>
                    </c:extLst>
                    <c:strCache>
                      <c:ptCount val="2"/>
                      <c:pt idx="0">
                        <c:v>Cemitérios Particulares</c:v>
                      </c:pt>
                      <c:pt idx="1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2019 - 2024'!$A$38:$A$49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2019 - 2024'!$C$37:$C$49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F2-447F-BB57-F473877319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2019 - 2024'!$D$35:$D$36</c15:sqref>
                        </c15:formulaRef>
                      </c:ext>
                    </c:extLst>
                    <c:strCache>
                      <c:ptCount val="2"/>
                      <c:pt idx="0">
                        <c:v>Cemitérios Particulares</c:v>
                      </c:pt>
                      <c:pt idx="1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2019 - 2024'!$A$38:$A$49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2019 - 2024'!$D$37:$D$49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F2-447F-BB57-F4738773190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2019 - 2024'!$E$35:$E$36</c15:sqref>
                        </c15:formulaRef>
                      </c:ext>
                    </c:extLst>
                    <c:strCache>
                      <c:ptCount val="2"/>
                      <c:pt idx="0">
                        <c:v>Cemitérios Particulares</c:v>
                      </c:pt>
                      <c:pt idx="1">
                        <c:v>2021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2019 - 2024'!$A$38:$A$49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2019 - 2024'!$E$37:$E$49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F2-447F-BB57-F4738773190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2019 - 2024'!$F$35:$F$36</c15:sqref>
                        </c15:formulaRef>
                      </c:ext>
                    </c:extLst>
                    <c:strCache>
                      <c:ptCount val="2"/>
                      <c:pt idx="0">
                        <c:v>Cemitérios Particulares</c:v>
                      </c:pt>
                      <c:pt idx="1">
                        <c:v>2022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2019 - 2024'!$A$38:$A$49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'Comparativo 2019 - 2024'!$F$37:$F$49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F2-447F-BB57-F4738773190D}"/>
                  </c:ext>
                </c:extLst>
              </c15:ser>
            </c15:filteredLineSeries>
          </c:ext>
        </c:extLst>
      </c:lineChart>
      <c:catAx>
        <c:axId val="121566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568256"/>
        <c:crosses val="autoZero"/>
        <c:auto val="1"/>
        <c:lblAlgn val="ctr"/>
        <c:lblOffset val="100"/>
      </c:catAx>
      <c:valAx>
        <c:axId val="121568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56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Variação mensal de sepultamentos %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5638840757718654E-2"/>
          <c:y val="9.6019900497512467E-2"/>
          <c:w val="0.9350761081745006"/>
          <c:h val="0.77433938725512363"/>
        </c:manualLayout>
      </c:layout>
      <c:lineChart>
        <c:grouping val="standard"/>
        <c:ser>
          <c:idx val="0"/>
          <c:order val="0"/>
          <c:tx>
            <c:strRef>
              <c:f>Variação!$B$5</c:f>
              <c:strCache>
                <c:ptCount val="1"/>
                <c:pt idx="0">
                  <c:v>Campo Santo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8180129990714956E-2"/>
                  <c:y val="-5.546314460405422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C1-497B-8106-7A5ECAD69DA2}"/>
                </c:ext>
              </c:extLst>
            </c:dLbl>
            <c:dLbl>
              <c:idx val="4"/>
              <c:layout>
                <c:manualLayout>
                  <c:x val="1.3793966910125093E-2"/>
                  <c:y val="-5.163612585166248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C1-497B-8106-7A5ECAD69DA2}"/>
                </c:ext>
              </c:extLst>
            </c:dLbl>
            <c:dLbl>
              <c:idx val="5"/>
              <c:layout>
                <c:manualLayout>
                  <c:x val="-1.1739923526272308E-2"/>
                  <c:y val="-4.780910709927046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F4-4C1A-BF48-11E2DCCE93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70C0"/>
                      </a:solidFill>
                    </a:ln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Variação!$A$7:$A$18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Variação!$C$7:$C$18</c:f>
              <c:numCache>
                <c:formatCode>0.0%</c:formatCode>
                <c:ptCount val="12"/>
                <c:pt idx="1">
                  <c:v>0.10666666666666667</c:v>
                </c:pt>
                <c:pt idx="2">
                  <c:v>0.15421686746987953</c:v>
                </c:pt>
                <c:pt idx="3">
                  <c:v>-4.3841336116910233E-2</c:v>
                </c:pt>
                <c:pt idx="4">
                  <c:v>9.8253275109170299E-2</c:v>
                </c:pt>
                <c:pt idx="5">
                  <c:v>-1.5904572564612324E-2</c:v>
                </c:pt>
                <c:pt idx="6">
                  <c:v>-0.13131313131313133</c:v>
                </c:pt>
                <c:pt idx="7">
                  <c:v>-7.9069767441860464E-2</c:v>
                </c:pt>
                <c:pt idx="8">
                  <c:v>-4.0404040404040407E-2</c:v>
                </c:pt>
                <c:pt idx="9">
                  <c:v>8.1578947368421056E-2</c:v>
                </c:pt>
                <c:pt idx="10">
                  <c:v>-0.16788321167883211</c:v>
                </c:pt>
                <c:pt idx="11">
                  <c:v>-0.11403508771929824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1-497B-8106-7A5ECAD69DA2}"/>
            </c:ext>
          </c:extLst>
        </c:ser>
        <c:ser>
          <c:idx val="2"/>
          <c:order val="1"/>
          <c:tx>
            <c:strRef>
              <c:f>Variação!$D$5</c:f>
              <c:strCache>
                <c:ptCount val="1"/>
                <c:pt idx="0">
                  <c:v>Bonsucesso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8.1888484343356799E-2"/>
                  <c:y val="1.9421366818240763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C1-497B-8106-7A5ECAD69DA2}"/>
                </c:ext>
              </c:extLst>
            </c:dLbl>
            <c:dLbl>
              <c:idx val="4"/>
              <c:layout>
                <c:manualLayout>
                  <c:x val="-9.2049766411510539E-2"/>
                  <c:y val="-3.632805084209479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C1-497B-8106-7A5ECAD69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2">
                          <a:lumMod val="75000"/>
                        </a:schemeClr>
                      </a:solidFill>
                    </a:ln>
                    <a:solidFill>
                      <a:schemeClr val="accent2">
                        <a:lumMod val="75000"/>
                        <a:alpha val="94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Variação!$A$7:$A$18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Variação!$E$7:$E$18</c:f>
              <c:numCache>
                <c:formatCode>0.0%</c:formatCode>
                <c:ptCount val="12"/>
                <c:pt idx="1">
                  <c:v>9.4890510948905105E-2</c:v>
                </c:pt>
                <c:pt idx="2">
                  <c:v>0.26666666666666666</c:v>
                </c:pt>
                <c:pt idx="3">
                  <c:v>0.1368421052631579</c:v>
                </c:pt>
                <c:pt idx="4">
                  <c:v>-8.7962962962962965E-2</c:v>
                </c:pt>
                <c:pt idx="5">
                  <c:v>-1.015228426395939E-2</c:v>
                </c:pt>
                <c:pt idx="6">
                  <c:v>0.11282051282051282</c:v>
                </c:pt>
                <c:pt idx="7">
                  <c:v>-0.17972350230414746</c:v>
                </c:pt>
                <c:pt idx="8">
                  <c:v>0</c:v>
                </c:pt>
                <c:pt idx="9">
                  <c:v>-8.4269662921348312E-2</c:v>
                </c:pt>
                <c:pt idx="10">
                  <c:v>-4.9079754601226995E-2</c:v>
                </c:pt>
                <c:pt idx="11">
                  <c:v>-1.2903225806451613E-2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C1-497B-8106-7A5ECAD69DA2}"/>
            </c:ext>
          </c:extLst>
        </c:ser>
        <c:marker val="1"/>
        <c:axId val="121748864"/>
        <c:axId val="12175884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Variação!$C$5</c15:sqref>
                        </c15:formulaRef>
                      </c:ext>
                    </c:extLst>
                    <c:strCache>
                      <c:ptCount val="1"/>
                      <c:pt idx="0">
                        <c:v>Variação mensal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Variação!$A$7:$A$18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Variação!$C$6:$C$18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0.0%">
                        <c:v>0.10666666666666667</c:v>
                      </c:pt>
                      <c:pt idx="3" formatCode="0.0%">
                        <c:v>0.15421686746987953</c:v>
                      </c:pt>
                      <c:pt idx="4" formatCode="0.0%">
                        <c:v>-4.3841336116910233E-2</c:v>
                      </c:pt>
                      <c:pt idx="5" formatCode="0.0%">
                        <c:v>9.8253275109170299E-2</c:v>
                      </c:pt>
                      <c:pt idx="6" formatCode="0.0%">
                        <c:v>-1.5904572564612324E-2</c:v>
                      </c:pt>
                      <c:pt idx="7" formatCode="0.0%">
                        <c:v>-0.13131313131313133</c:v>
                      </c:pt>
                      <c:pt idx="8" formatCode="0.0%">
                        <c:v>-7.9069767441860464E-2</c:v>
                      </c:pt>
                      <c:pt idx="9" formatCode="0.0%">
                        <c:v>-4.0404040404040407E-2</c:v>
                      </c:pt>
                      <c:pt idx="10" formatCode="0.0%">
                        <c:v>8.1578947368421056E-2</c:v>
                      </c:pt>
                      <c:pt idx="11" formatCode="0.0%">
                        <c:v>-0.16788321167883211</c:v>
                      </c:pt>
                      <c:pt idx="12" formatCode="0.0%">
                        <c:v>-0.35964912280701755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7C1-497B-8106-7A5ECAD69DA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Variação!$E$5</c15:sqref>
                        </c15:formulaRef>
                      </c:ext>
                    </c:extLst>
                    <c:strCache>
                      <c:ptCount val="1"/>
                      <c:pt idx="0">
                        <c:v>Variação mensal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Variação!$A$7:$A$18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Variação!$E$6:$E$18</c15:sqref>
                        </c15:formulaRef>
                      </c:ext>
                    </c:extLst>
                    <c:numCache>
                      <c:formatCode>0.0%</c:formatCode>
                      <c:ptCount val="13"/>
                      <c:pt idx="2">
                        <c:v>9.4890510948905105E-2</c:v>
                      </c:pt>
                      <c:pt idx="3">
                        <c:v>0.26666666666666666</c:v>
                      </c:pt>
                      <c:pt idx="4">
                        <c:v>0.1368421052631579</c:v>
                      </c:pt>
                      <c:pt idx="5">
                        <c:v>-8.7962962962962965E-2</c:v>
                      </c:pt>
                      <c:pt idx="6">
                        <c:v>-1.015228426395939E-2</c:v>
                      </c:pt>
                      <c:pt idx="7">
                        <c:v>0.11282051282051282</c:v>
                      </c:pt>
                      <c:pt idx="8">
                        <c:v>-0.17972350230414746</c:v>
                      </c:pt>
                      <c:pt idx="9">
                        <c:v>0</c:v>
                      </c:pt>
                      <c:pt idx="10">
                        <c:v>-8.4269662921348312E-2</c:v>
                      </c:pt>
                      <c:pt idx="11">
                        <c:v>-4.9079754601226995E-2</c:v>
                      </c:pt>
                      <c:pt idx="12">
                        <c:v>-0.24516129032258063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7C1-497B-8106-7A5ECAD69DA2}"/>
                  </c:ext>
                </c:extLst>
              </c15:ser>
            </c15:filteredLineSeries>
          </c:ext>
        </c:extLst>
      </c:lineChart>
      <c:catAx>
        <c:axId val="1217488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758848"/>
        <c:crosses val="autoZero"/>
        <c:auto val="1"/>
        <c:lblAlgn val="ctr"/>
        <c:lblOffset val="100"/>
      </c:catAx>
      <c:valAx>
        <c:axId val="12175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74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Média de Sepultamentos/dia</a:t>
            </a:r>
            <a:r>
              <a:rPr lang="pt-BR" sz="1600" baseline="0"/>
              <a:t> - 2020 a 2024</a:t>
            </a:r>
          </a:p>
        </c:rich>
      </c:tx>
    </c:title>
    <c:plotArea>
      <c:layout>
        <c:manualLayout>
          <c:layoutTarget val="inner"/>
          <c:xMode val="edge"/>
          <c:yMode val="edge"/>
          <c:x val="2.5997218863823432E-2"/>
          <c:y val="0.10491228212551762"/>
          <c:w val="0.95434391116192951"/>
          <c:h val="0.71163512123468475"/>
        </c:manualLayout>
      </c:layout>
      <c:lineChart>
        <c:grouping val="standard"/>
        <c:ser>
          <c:idx val="2"/>
          <c:order val="0"/>
          <c:tx>
            <c:strRef>
              <c:f>'Comparativo média dia 2020-2024'!$E$2</c:f>
              <c:strCache>
                <c:ptCount val="1"/>
                <c:pt idx="0">
                  <c:v>Cidade</c:v>
                </c:pt>
              </c:strCache>
            </c:strRef>
          </c:tx>
          <c:dLbls>
            <c:dLbl>
              <c:idx val="20"/>
              <c:layout>
                <c:manualLayout>
                  <c:x val="-6.4568183747833845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DB-406F-B1E0-D5A13171E6AF}"/>
                </c:ext>
              </c:extLst>
            </c:dLbl>
            <c:dLbl>
              <c:idx val="21"/>
              <c:layout>
                <c:manualLayout>
                  <c:x val="-9.6852275621749726E-3"/>
                  <c:y val="-2.54939400703715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DB-406F-B1E0-D5A13171E6A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 2020-2024'!$B$3:$B$62</c:f>
              <c:strCache>
                <c:ptCount val="60"/>
                <c:pt idx="0">
                  <c:v>jan/20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dez/20</c:v>
                </c:pt>
                <c:pt idx="12">
                  <c:v>jan/21</c:v>
                </c:pt>
                <c:pt idx="13">
                  <c:v>fev</c:v>
                </c:pt>
                <c:pt idx="14">
                  <c:v>mar</c:v>
                </c:pt>
                <c:pt idx="15">
                  <c:v>abr</c:v>
                </c:pt>
                <c:pt idx="16">
                  <c:v>mai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set</c:v>
                </c:pt>
                <c:pt idx="21">
                  <c:v>out</c:v>
                </c:pt>
                <c:pt idx="22">
                  <c:v>nov</c:v>
                </c:pt>
                <c:pt idx="23">
                  <c:v>dez/21</c:v>
                </c:pt>
                <c:pt idx="24">
                  <c:v>jan/22</c:v>
                </c:pt>
                <c:pt idx="25">
                  <c:v>fev</c:v>
                </c:pt>
                <c:pt idx="26">
                  <c:v>mar</c:v>
                </c:pt>
                <c:pt idx="27">
                  <c:v>abr</c:v>
                </c:pt>
                <c:pt idx="28">
                  <c:v>mai</c:v>
                </c:pt>
                <c:pt idx="29">
                  <c:v>jun</c:v>
                </c:pt>
                <c:pt idx="30">
                  <c:v>jul</c:v>
                </c:pt>
                <c:pt idx="31">
                  <c:v>ago</c:v>
                </c:pt>
                <c:pt idx="32">
                  <c:v>set</c:v>
                </c:pt>
                <c:pt idx="33">
                  <c:v>out</c:v>
                </c:pt>
                <c:pt idx="34">
                  <c:v>nov</c:v>
                </c:pt>
                <c:pt idx="35">
                  <c:v>dez/22</c:v>
                </c:pt>
                <c:pt idx="36">
                  <c:v>jan/23</c:v>
                </c:pt>
                <c:pt idx="37">
                  <c:v>fev</c:v>
                </c:pt>
                <c:pt idx="38">
                  <c:v>mar</c:v>
                </c:pt>
                <c:pt idx="39">
                  <c:v>abr</c:v>
                </c:pt>
                <c:pt idx="40">
                  <c:v>mai</c:v>
                </c:pt>
                <c:pt idx="41">
                  <c:v>jun</c:v>
                </c:pt>
                <c:pt idx="42">
                  <c:v>jul</c:v>
                </c:pt>
                <c:pt idx="43">
                  <c:v>ago</c:v>
                </c:pt>
                <c:pt idx="44">
                  <c:v>set</c:v>
                </c:pt>
                <c:pt idx="45">
                  <c:v>out</c:v>
                </c:pt>
                <c:pt idx="46">
                  <c:v>nov</c:v>
                </c:pt>
                <c:pt idx="47">
                  <c:v>dez/23</c:v>
                </c:pt>
                <c:pt idx="48">
                  <c:v>jan/24</c:v>
                </c:pt>
                <c:pt idx="49">
                  <c:v>fev</c:v>
                </c:pt>
                <c:pt idx="50">
                  <c:v>mar</c:v>
                </c:pt>
                <c:pt idx="51">
                  <c:v>abr</c:v>
                </c:pt>
                <c:pt idx="52">
                  <c:v>mai</c:v>
                </c:pt>
                <c:pt idx="53">
                  <c:v>jun</c:v>
                </c:pt>
                <c:pt idx="54">
                  <c:v>jul</c:v>
                </c:pt>
                <c:pt idx="55">
                  <c:v>ago</c:v>
                </c:pt>
                <c:pt idx="56">
                  <c:v>set</c:v>
                </c:pt>
                <c:pt idx="57">
                  <c:v>out</c:v>
                </c:pt>
                <c:pt idx="58">
                  <c:v>nov</c:v>
                </c:pt>
                <c:pt idx="59">
                  <c:v>dez/24</c:v>
                </c:pt>
              </c:strCache>
            </c:strRef>
          </c:cat>
          <c:val>
            <c:numRef>
              <c:f>'Comparativo média dia 2020-2024'!$E$3:$E$62</c:f>
              <c:numCache>
                <c:formatCode>#,##0</c:formatCode>
                <c:ptCount val="60"/>
                <c:pt idx="0">
                  <c:v>21.806451612903224</c:v>
                </c:pt>
                <c:pt idx="1">
                  <c:v>21.806451612903224</c:v>
                </c:pt>
                <c:pt idx="2">
                  <c:v>23.275862068965516</c:v>
                </c:pt>
                <c:pt idx="3">
                  <c:v>27.4</c:v>
                </c:pt>
                <c:pt idx="4">
                  <c:v>34.87096774193548</c:v>
                </c:pt>
                <c:pt idx="5">
                  <c:v>36.161290322580648</c:v>
                </c:pt>
                <c:pt idx="6">
                  <c:v>30.096774193548388</c:v>
                </c:pt>
                <c:pt idx="7">
                  <c:v>29.903225806451612</c:v>
                </c:pt>
                <c:pt idx="8">
                  <c:v>25</c:v>
                </c:pt>
                <c:pt idx="9">
                  <c:v>23.129032258064516</c:v>
                </c:pt>
                <c:pt idx="10">
                  <c:v>24.3</c:v>
                </c:pt>
                <c:pt idx="11">
                  <c:v>25.258064516129032</c:v>
                </c:pt>
                <c:pt idx="12">
                  <c:v>30.322580645161292</c:v>
                </c:pt>
                <c:pt idx="13">
                  <c:v>29.678571428571427</c:v>
                </c:pt>
                <c:pt idx="14">
                  <c:v>50.516129032258064</c:v>
                </c:pt>
                <c:pt idx="15">
                  <c:v>47.733333333333334</c:v>
                </c:pt>
                <c:pt idx="16">
                  <c:v>39.032258064516128</c:v>
                </c:pt>
                <c:pt idx="17">
                  <c:v>37.533333333333331</c:v>
                </c:pt>
                <c:pt idx="18">
                  <c:v>31.193548387096776</c:v>
                </c:pt>
                <c:pt idx="19">
                  <c:v>29</c:v>
                </c:pt>
                <c:pt idx="20">
                  <c:v>24.8</c:v>
                </c:pt>
                <c:pt idx="21">
                  <c:v>26.29032258064516</c:v>
                </c:pt>
                <c:pt idx="22">
                  <c:v>26.933333333333334</c:v>
                </c:pt>
                <c:pt idx="23">
                  <c:v>26.70967741935484</c:v>
                </c:pt>
                <c:pt idx="24">
                  <c:v>36.193548387096776</c:v>
                </c:pt>
                <c:pt idx="25">
                  <c:v>26.25</c:v>
                </c:pt>
                <c:pt idx="26">
                  <c:v>23.419354838709676</c:v>
                </c:pt>
                <c:pt idx="27">
                  <c:v>22.466666666666665</c:v>
                </c:pt>
                <c:pt idx="28">
                  <c:v>26.161290322580644</c:v>
                </c:pt>
                <c:pt idx="29">
                  <c:v>27.133333333333333</c:v>
                </c:pt>
                <c:pt idx="30">
                  <c:v>24.870967741935484</c:v>
                </c:pt>
                <c:pt idx="31">
                  <c:v>24.193548387096776</c:v>
                </c:pt>
                <c:pt idx="32">
                  <c:v>27.666666666666668</c:v>
                </c:pt>
                <c:pt idx="33">
                  <c:v>25.096774193548388</c:v>
                </c:pt>
                <c:pt idx="34">
                  <c:v>24.333333333333332</c:v>
                </c:pt>
                <c:pt idx="35">
                  <c:v>25.161290322580644</c:v>
                </c:pt>
                <c:pt idx="36">
                  <c:v>22.870967741935484</c:v>
                </c:pt>
                <c:pt idx="37">
                  <c:v>22.607142857142858</c:v>
                </c:pt>
                <c:pt idx="38">
                  <c:v>24.870967741935484</c:v>
                </c:pt>
                <c:pt idx="39">
                  <c:v>24.666666666666668</c:v>
                </c:pt>
                <c:pt idx="40">
                  <c:v>27</c:v>
                </c:pt>
                <c:pt idx="41">
                  <c:v>28</c:v>
                </c:pt>
                <c:pt idx="42">
                  <c:v>28</c:v>
                </c:pt>
                <c:pt idx="43">
                  <c:v>26</c:v>
                </c:pt>
                <c:pt idx="44">
                  <c:v>24</c:v>
                </c:pt>
                <c:pt idx="45">
                  <c:v>24</c:v>
                </c:pt>
                <c:pt idx="46">
                  <c:v>26</c:v>
                </c:pt>
                <c:pt idx="47">
                  <c:v>25</c:v>
                </c:pt>
                <c:pt idx="48">
                  <c:v>23</c:v>
                </c:pt>
                <c:pt idx="49">
                  <c:v>26</c:v>
                </c:pt>
                <c:pt idx="50">
                  <c:v>30</c:v>
                </c:pt>
                <c:pt idx="51">
                  <c:v>33</c:v>
                </c:pt>
                <c:pt idx="52">
                  <c:v>33</c:v>
                </c:pt>
                <c:pt idx="53">
                  <c:v>31</c:v>
                </c:pt>
                <c:pt idx="54">
                  <c:v>30</c:v>
                </c:pt>
                <c:pt idx="55">
                  <c:v>27</c:v>
                </c:pt>
                <c:pt idx="56">
                  <c:v>28</c:v>
                </c:pt>
                <c:pt idx="57">
                  <c:v>25</c:v>
                </c:pt>
                <c:pt idx="58">
                  <c:v>24</c:v>
                </c:pt>
                <c:pt idx="59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6-42B0-B0C2-6047F2B4B34C}"/>
            </c:ext>
          </c:extLst>
        </c:ser>
        <c:ser>
          <c:idx val="0"/>
          <c:order val="1"/>
          <c:tx>
            <c:strRef>
              <c:f>'Comparativo média dia 2020-2024'!$C$2</c:f>
              <c:strCache>
                <c:ptCount val="1"/>
                <c:pt idx="0">
                  <c:v>Cem.Mun</c:v>
                </c:pt>
              </c:strCache>
            </c:strRef>
          </c:tx>
          <c:dLbls>
            <c:dLbl>
              <c:idx val="20"/>
              <c:layout>
                <c:manualLayout>
                  <c:x val="-8.0710229684791517E-3"/>
                  <c:y val="-9.3476700407210241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DB-406F-B1E0-D5A13171E6AF}"/>
                </c:ext>
              </c:extLst>
            </c:dLbl>
            <c:dLbl>
              <c:idx val="21"/>
              <c:layout>
                <c:manualLayout>
                  <c:x val="-8.0710229684791517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DB-406F-B1E0-D5A13171E6A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 2020-2024'!$B$3:$B$62</c:f>
              <c:strCache>
                <c:ptCount val="60"/>
                <c:pt idx="0">
                  <c:v>jan/20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dez/20</c:v>
                </c:pt>
                <c:pt idx="12">
                  <c:v>jan/21</c:v>
                </c:pt>
                <c:pt idx="13">
                  <c:v>fev</c:v>
                </c:pt>
                <c:pt idx="14">
                  <c:v>mar</c:v>
                </c:pt>
                <c:pt idx="15">
                  <c:v>abr</c:v>
                </c:pt>
                <c:pt idx="16">
                  <c:v>mai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set</c:v>
                </c:pt>
                <c:pt idx="21">
                  <c:v>out</c:v>
                </c:pt>
                <c:pt idx="22">
                  <c:v>nov</c:v>
                </c:pt>
                <c:pt idx="23">
                  <c:v>dez/21</c:v>
                </c:pt>
                <c:pt idx="24">
                  <c:v>jan/22</c:v>
                </c:pt>
                <c:pt idx="25">
                  <c:v>fev</c:v>
                </c:pt>
                <c:pt idx="26">
                  <c:v>mar</c:v>
                </c:pt>
                <c:pt idx="27">
                  <c:v>abr</c:v>
                </c:pt>
                <c:pt idx="28">
                  <c:v>mai</c:v>
                </c:pt>
                <c:pt idx="29">
                  <c:v>jun</c:v>
                </c:pt>
                <c:pt idx="30">
                  <c:v>jul</c:v>
                </c:pt>
                <c:pt idx="31">
                  <c:v>ago</c:v>
                </c:pt>
                <c:pt idx="32">
                  <c:v>set</c:v>
                </c:pt>
                <c:pt idx="33">
                  <c:v>out</c:v>
                </c:pt>
                <c:pt idx="34">
                  <c:v>nov</c:v>
                </c:pt>
                <c:pt idx="35">
                  <c:v>dez/22</c:v>
                </c:pt>
                <c:pt idx="36">
                  <c:v>jan/23</c:v>
                </c:pt>
                <c:pt idx="37">
                  <c:v>fev</c:v>
                </c:pt>
                <c:pt idx="38">
                  <c:v>mar</c:v>
                </c:pt>
                <c:pt idx="39">
                  <c:v>abr</c:v>
                </c:pt>
                <c:pt idx="40">
                  <c:v>mai</c:v>
                </c:pt>
                <c:pt idx="41">
                  <c:v>jun</c:v>
                </c:pt>
                <c:pt idx="42">
                  <c:v>jul</c:v>
                </c:pt>
                <c:pt idx="43">
                  <c:v>ago</c:v>
                </c:pt>
                <c:pt idx="44">
                  <c:v>set</c:v>
                </c:pt>
                <c:pt idx="45">
                  <c:v>out</c:v>
                </c:pt>
                <c:pt idx="46">
                  <c:v>nov</c:v>
                </c:pt>
                <c:pt idx="47">
                  <c:v>dez/23</c:v>
                </c:pt>
                <c:pt idx="48">
                  <c:v>jan/24</c:v>
                </c:pt>
                <c:pt idx="49">
                  <c:v>fev</c:v>
                </c:pt>
                <c:pt idx="50">
                  <c:v>mar</c:v>
                </c:pt>
                <c:pt idx="51">
                  <c:v>abr</c:v>
                </c:pt>
                <c:pt idx="52">
                  <c:v>mai</c:v>
                </c:pt>
                <c:pt idx="53">
                  <c:v>jun</c:v>
                </c:pt>
                <c:pt idx="54">
                  <c:v>jul</c:v>
                </c:pt>
                <c:pt idx="55">
                  <c:v>ago</c:v>
                </c:pt>
                <c:pt idx="56">
                  <c:v>set</c:v>
                </c:pt>
                <c:pt idx="57">
                  <c:v>out</c:v>
                </c:pt>
                <c:pt idx="58">
                  <c:v>nov</c:v>
                </c:pt>
                <c:pt idx="59">
                  <c:v>dez/24</c:v>
                </c:pt>
              </c:strCache>
            </c:strRef>
          </c:cat>
          <c:val>
            <c:numRef>
              <c:f>'Comparativo média dia 2020-2024'!$C$3:$C$62</c:f>
              <c:numCache>
                <c:formatCode>#,##0</c:formatCode>
                <c:ptCount val="60"/>
                <c:pt idx="0">
                  <c:v>16.225806451612904</c:v>
                </c:pt>
                <c:pt idx="1">
                  <c:v>15.266666666666667</c:v>
                </c:pt>
                <c:pt idx="2">
                  <c:v>17.96551724137931</c:v>
                </c:pt>
                <c:pt idx="3">
                  <c:v>20.6</c:v>
                </c:pt>
                <c:pt idx="4">
                  <c:v>26.322580645161292</c:v>
                </c:pt>
                <c:pt idx="5">
                  <c:v>26.766666666666666</c:v>
                </c:pt>
                <c:pt idx="6">
                  <c:v>22.35483870967742</c:v>
                </c:pt>
                <c:pt idx="7">
                  <c:v>21.806451612903224</c:v>
                </c:pt>
                <c:pt idx="8">
                  <c:v>18.666666666666668</c:v>
                </c:pt>
                <c:pt idx="9">
                  <c:v>18.06451612903226</c:v>
                </c:pt>
                <c:pt idx="10">
                  <c:v>17.7</c:v>
                </c:pt>
                <c:pt idx="11">
                  <c:v>18.903225806451612</c:v>
                </c:pt>
                <c:pt idx="12">
                  <c:v>22.806451612903224</c:v>
                </c:pt>
                <c:pt idx="13">
                  <c:v>22.821428571428573</c:v>
                </c:pt>
                <c:pt idx="14">
                  <c:v>37.387096774193552</c:v>
                </c:pt>
                <c:pt idx="15">
                  <c:v>35.4</c:v>
                </c:pt>
                <c:pt idx="16">
                  <c:v>28.967741935483872</c:v>
                </c:pt>
                <c:pt idx="17">
                  <c:v>28.766666666666666</c:v>
                </c:pt>
                <c:pt idx="18">
                  <c:v>23.29032258064516</c:v>
                </c:pt>
                <c:pt idx="19">
                  <c:v>22.387096774193548</c:v>
                </c:pt>
                <c:pt idx="20">
                  <c:v>19.8</c:v>
                </c:pt>
                <c:pt idx="21">
                  <c:v>20.483870967741936</c:v>
                </c:pt>
                <c:pt idx="22">
                  <c:v>21.133333333333333</c:v>
                </c:pt>
                <c:pt idx="23">
                  <c:v>20.677419354838708</c:v>
                </c:pt>
                <c:pt idx="24">
                  <c:v>28.548387096774192</c:v>
                </c:pt>
                <c:pt idx="25">
                  <c:v>19.821428571428573</c:v>
                </c:pt>
                <c:pt idx="26">
                  <c:v>18.193548387096776</c:v>
                </c:pt>
                <c:pt idx="27">
                  <c:v>17.100000000000001</c:v>
                </c:pt>
                <c:pt idx="28">
                  <c:v>20.258064516129032</c:v>
                </c:pt>
                <c:pt idx="29">
                  <c:v>21.3</c:v>
                </c:pt>
                <c:pt idx="30">
                  <c:v>19.161290322580644</c:v>
                </c:pt>
                <c:pt idx="31">
                  <c:v>19.161290322580644</c:v>
                </c:pt>
                <c:pt idx="32">
                  <c:v>21.533333333333335</c:v>
                </c:pt>
                <c:pt idx="33">
                  <c:v>19.258064516129032</c:v>
                </c:pt>
                <c:pt idx="34">
                  <c:v>19.2</c:v>
                </c:pt>
                <c:pt idx="35">
                  <c:v>19.967741935483872</c:v>
                </c:pt>
                <c:pt idx="36">
                  <c:v>18.032258064516128</c:v>
                </c:pt>
                <c:pt idx="37">
                  <c:v>17.821428571428573</c:v>
                </c:pt>
                <c:pt idx="38">
                  <c:v>18</c:v>
                </c:pt>
                <c:pt idx="39">
                  <c:v>18.566666666666666</c:v>
                </c:pt>
                <c:pt idx="40">
                  <c:v>20</c:v>
                </c:pt>
                <c:pt idx="41">
                  <c:v>21</c:v>
                </c:pt>
                <c:pt idx="42">
                  <c:v>20</c:v>
                </c:pt>
                <c:pt idx="43">
                  <c:v>18</c:v>
                </c:pt>
                <c:pt idx="44">
                  <c:v>18</c:v>
                </c:pt>
                <c:pt idx="45">
                  <c:v>17</c:v>
                </c:pt>
                <c:pt idx="46">
                  <c:v>20</c:v>
                </c:pt>
                <c:pt idx="47">
                  <c:v>19</c:v>
                </c:pt>
                <c:pt idx="48">
                  <c:v>17</c:v>
                </c:pt>
                <c:pt idx="49">
                  <c:v>20</c:v>
                </c:pt>
                <c:pt idx="50">
                  <c:v>22</c:v>
                </c:pt>
                <c:pt idx="51">
                  <c:v>23</c:v>
                </c:pt>
                <c:pt idx="52">
                  <c:v>23</c:v>
                </c:pt>
                <c:pt idx="53">
                  <c:v>24</c:v>
                </c:pt>
                <c:pt idx="54">
                  <c:v>22</c:v>
                </c:pt>
                <c:pt idx="55">
                  <c:v>20</c:v>
                </c:pt>
                <c:pt idx="56">
                  <c:v>20</c:v>
                </c:pt>
                <c:pt idx="57">
                  <c:v>19</c:v>
                </c:pt>
                <c:pt idx="58">
                  <c:v>17</c:v>
                </c:pt>
                <c:pt idx="59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6-42B0-B0C2-6047F2B4B34C}"/>
            </c:ext>
          </c:extLst>
        </c:ser>
        <c:ser>
          <c:idx val="1"/>
          <c:order val="2"/>
          <c:tx>
            <c:strRef>
              <c:f>'Comparativo média dia 2020-2024'!$D$2</c:f>
              <c:strCache>
                <c:ptCount val="1"/>
                <c:pt idx="0">
                  <c:v>Cem.Part.</c:v>
                </c:pt>
              </c:strCache>
            </c:strRef>
          </c:tx>
          <c:dLbls>
            <c:dLbl>
              <c:idx val="21"/>
              <c:layout>
                <c:manualLayout>
                  <c:x val="-9.6852275621749726E-3"/>
                  <c:y val="-9.3476700407210241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DB-406F-B1E0-D5A13171E6A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'Comparativo média dia 2020-2024'!$B$3:$B$62</c:f>
              <c:strCache>
                <c:ptCount val="60"/>
                <c:pt idx="0">
                  <c:v>jan/20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dez/20</c:v>
                </c:pt>
                <c:pt idx="12">
                  <c:v>jan/21</c:v>
                </c:pt>
                <c:pt idx="13">
                  <c:v>fev</c:v>
                </c:pt>
                <c:pt idx="14">
                  <c:v>mar</c:v>
                </c:pt>
                <c:pt idx="15">
                  <c:v>abr</c:v>
                </c:pt>
                <c:pt idx="16">
                  <c:v>mai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set</c:v>
                </c:pt>
                <c:pt idx="21">
                  <c:v>out</c:v>
                </c:pt>
                <c:pt idx="22">
                  <c:v>nov</c:v>
                </c:pt>
                <c:pt idx="23">
                  <c:v>dez/21</c:v>
                </c:pt>
                <c:pt idx="24">
                  <c:v>jan/22</c:v>
                </c:pt>
                <c:pt idx="25">
                  <c:v>fev</c:v>
                </c:pt>
                <c:pt idx="26">
                  <c:v>mar</c:v>
                </c:pt>
                <c:pt idx="27">
                  <c:v>abr</c:v>
                </c:pt>
                <c:pt idx="28">
                  <c:v>mai</c:v>
                </c:pt>
                <c:pt idx="29">
                  <c:v>jun</c:v>
                </c:pt>
                <c:pt idx="30">
                  <c:v>jul</c:v>
                </c:pt>
                <c:pt idx="31">
                  <c:v>ago</c:v>
                </c:pt>
                <c:pt idx="32">
                  <c:v>set</c:v>
                </c:pt>
                <c:pt idx="33">
                  <c:v>out</c:v>
                </c:pt>
                <c:pt idx="34">
                  <c:v>nov</c:v>
                </c:pt>
                <c:pt idx="35">
                  <c:v>dez/22</c:v>
                </c:pt>
                <c:pt idx="36">
                  <c:v>jan/23</c:v>
                </c:pt>
                <c:pt idx="37">
                  <c:v>fev</c:v>
                </c:pt>
                <c:pt idx="38">
                  <c:v>mar</c:v>
                </c:pt>
                <c:pt idx="39">
                  <c:v>abr</c:v>
                </c:pt>
                <c:pt idx="40">
                  <c:v>mai</c:v>
                </c:pt>
                <c:pt idx="41">
                  <c:v>jun</c:v>
                </c:pt>
                <c:pt idx="42">
                  <c:v>jul</c:v>
                </c:pt>
                <c:pt idx="43">
                  <c:v>ago</c:v>
                </c:pt>
                <c:pt idx="44">
                  <c:v>set</c:v>
                </c:pt>
                <c:pt idx="45">
                  <c:v>out</c:v>
                </c:pt>
                <c:pt idx="46">
                  <c:v>nov</c:v>
                </c:pt>
                <c:pt idx="47">
                  <c:v>dez/23</c:v>
                </c:pt>
                <c:pt idx="48">
                  <c:v>jan/24</c:v>
                </c:pt>
                <c:pt idx="49">
                  <c:v>fev</c:v>
                </c:pt>
                <c:pt idx="50">
                  <c:v>mar</c:v>
                </c:pt>
                <c:pt idx="51">
                  <c:v>abr</c:v>
                </c:pt>
                <c:pt idx="52">
                  <c:v>mai</c:v>
                </c:pt>
                <c:pt idx="53">
                  <c:v>jun</c:v>
                </c:pt>
                <c:pt idx="54">
                  <c:v>jul</c:v>
                </c:pt>
                <c:pt idx="55">
                  <c:v>ago</c:v>
                </c:pt>
                <c:pt idx="56">
                  <c:v>set</c:v>
                </c:pt>
                <c:pt idx="57">
                  <c:v>out</c:v>
                </c:pt>
                <c:pt idx="58">
                  <c:v>nov</c:v>
                </c:pt>
                <c:pt idx="59">
                  <c:v>dez/24</c:v>
                </c:pt>
              </c:strCache>
            </c:strRef>
          </c:cat>
          <c:val>
            <c:numRef>
              <c:f>'Comparativo média dia 2020-2024'!$D$3:$D$62</c:f>
              <c:numCache>
                <c:formatCode>#,##0</c:formatCode>
                <c:ptCount val="60"/>
                <c:pt idx="0">
                  <c:v>5.580645161290323</c:v>
                </c:pt>
                <c:pt idx="1">
                  <c:v>3.9655172413793105</c:v>
                </c:pt>
                <c:pt idx="2">
                  <c:v>5.3103448275862073</c:v>
                </c:pt>
                <c:pt idx="3">
                  <c:v>6.8</c:v>
                </c:pt>
                <c:pt idx="4">
                  <c:v>8.5483870967741939</c:v>
                </c:pt>
                <c:pt idx="5">
                  <c:v>10.6</c:v>
                </c:pt>
                <c:pt idx="6">
                  <c:v>7.741935483870968</c:v>
                </c:pt>
                <c:pt idx="7">
                  <c:v>8.0967741935483879</c:v>
                </c:pt>
                <c:pt idx="8">
                  <c:v>6.333333333333333</c:v>
                </c:pt>
                <c:pt idx="9">
                  <c:v>5.064516129032258</c:v>
                </c:pt>
                <c:pt idx="10">
                  <c:v>6.6</c:v>
                </c:pt>
                <c:pt idx="11">
                  <c:v>6.354838709677419</c:v>
                </c:pt>
                <c:pt idx="12">
                  <c:v>7.5161290322580649</c:v>
                </c:pt>
                <c:pt idx="13">
                  <c:v>6.8571428571428568</c:v>
                </c:pt>
                <c:pt idx="14">
                  <c:v>13.129032258064516</c:v>
                </c:pt>
                <c:pt idx="15">
                  <c:v>12.333333333333334</c:v>
                </c:pt>
                <c:pt idx="16">
                  <c:v>10.064516129032258</c:v>
                </c:pt>
                <c:pt idx="17">
                  <c:v>8.7666666666666675</c:v>
                </c:pt>
                <c:pt idx="18">
                  <c:v>7.903225806451613</c:v>
                </c:pt>
                <c:pt idx="19">
                  <c:v>6.612903225806452</c:v>
                </c:pt>
                <c:pt idx="20">
                  <c:v>5</c:v>
                </c:pt>
                <c:pt idx="21">
                  <c:v>5.806451612903226</c:v>
                </c:pt>
                <c:pt idx="22">
                  <c:v>5.8</c:v>
                </c:pt>
                <c:pt idx="23">
                  <c:v>6.032258064516129</c:v>
                </c:pt>
                <c:pt idx="24">
                  <c:v>7.645161290322581</c:v>
                </c:pt>
                <c:pt idx="25">
                  <c:v>6.4285714285714288</c:v>
                </c:pt>
                <c:pt idx="26">
                  <c:v>5.225806451612903</c:v>
                </c:pt>
                <c:pt idx="27">
                  <c:v>5.3666666666666663</c:v>
                </c:pt>
                <c:pt idx="28">
                  <c:v>5.903225806451613</c:v>
                </c:pt>
                <c:pt idx="29">
                  <c:v>5.833333333333333</c:v>
                </c:pt>
                <c:pt idx="30">
                  <c:v>5.709677419354839</c:v>
                </c:pt>
                <c:pt idx="31">
                  <c:v>5.032258064516129</c:v>
                </c:pt>
                <c:pt idx="32">
                  <c:v>6.1333333333333337</c:v>
                </c:pt>
                <c:pt idx="33">
                  <c:v>5.838709677419355</c:v>
                </c:pt>
                <c:pt idx="34">
                  <c:v>5.1333333333333337</c:v>
                </c:pt>
                <c:pt idx="35">
                  <c:v>5.193548387096774</c:v>
                </c:pt>
                <c:pt idx="36">
                  <c:v>4.838709677419355</c:v>
                </c:pt>
                <c:pt idx="37">
                  <c:v>4.7857142857142856</c:v>
                </c:pt>
                <c:pt idx="38">
                  <c:v>5.806451612903226</c:v>
                </c:pt>
                <c:pt idx="39">
                  <c:v>6.1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8</c:v>
                </c:pt>
                <c:pt idx="51">
                  <c:v>10</c:v>
                </c:pt>
                <c:pt idx="52">
                  <c:v>10</c:v>
                </c:pt>
                <c:pt idx="53">
                  <c:v>7</c:v>
                </c:pt>
                <c:pt idx="54">
                  <c:v>8</c:v>
                </c:pt>
                <c:pt idx="55">
                  <c:v>7</c:v>
                </c:pt>
                <c:pt idx="56">
                  <c:v>8</c:v>
                </c:pt>
                <c:pt idx="57">
                  <c:v>6</c:v>
                </c:pt>
                <c:pt idx="58">
                  <c:v>7</c:v>
                </c:pt>
                <c:pt idx="5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D6-42B0-B0C2-6047F2B4B34C}"/>
            </c:ext>
          </c:extLst>
        </c:ser>
        <c:marker val="1"/>
        <c:axId val="122235904"/>
        <c:axId val="122262272"/>
      </c:lineChart>
      <c:catAx>
        <c:axId val="122235904"/>
        <c:scaling>
          <c:orientation val="minMax"/>
        </c:scaling>
        <c:axPos val="b"/>
        <c:numFmt formatCode="General" sourceLinked="0"/>
        <c:tickLblPos val="nextTo"/>
        <c:crossAx val="122262272"/>
        <c:crosses val="autoZero"/>
        <c:auto val="1"/>
        <c:lblAlgn val="ctr"/>
        <c:lblOffset val="100"/>
      </c:catAx>
      <c:valAx>
        <c:axId val="122262272"/>
        <c:scaling>
          <c:orientation val="minMax"/>
        </c:scaling>
        <c:axPos val="l"/>
        <c:majorGridlines/>
        <c:numFmt formatCode="#,##0" sourceLinked="1"/>
        <c:tickLblPos val="nextTo"/>
        <c:crossAx val="122235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302847136382259"/>
          <c:y val="0.89845863960233951"/>
          <c:w val="0.28788233263155188"/>
          <c:h val="6.4088184240529533E-2"/>
        </c:manualLayout>
      </c:layout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175" footer="0.31496062000000175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pt-BR">
                <a:solidFill>
                  <a:sysClr val="windowText" lastClr="000000"/>
                </a:solidFill>
              </a:rPr>
              <a:t>Comparativo Ano 2020 a 2024 - Média</a:t>
            </a:r>
            <a:r>
              <a:rPr lang="pt-BR" baseline="0">
                <a:solidFill>
                  <a:sysClr val="windowText" lastClr="000000"/>
                </a:solidFill>
              </a:rPr>
              <a:t> de S</a:t>
            </a:r>
            <a:r>
              <a:rPr lang="pt-BR">
                <a:solidFill>
                  <a:sysClr val="windowText" lastClr="000000"/>
                </a:solidFill>
              </a:rPr>
              <a:t>epultamentos Municipais</a:t>
            </a:r>
          </a:p>
        </c:rich>
      </c:tx>
      <c:layout>
        <c:manualLayout>
          <c:xMode val="edge"/>
          <c:yMode val="edge"/>
          <c:x val="0.20951136415090646"/>
          <c:y val="2.6222311527668116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'Base de dados grafico'!$B$2</c:f>
              <c:strCache>
                <c:ptCount val="1"/>
                <c:pt idx="0">
                  <c:v>Ano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dados grafico'!$A$3:$A$14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grafico'!$B$3:$B$14</c:f>
              <c:numCache>
                <c:formatCode>#,##0</c:formatCode>
                <c:ptCount val="12"/>
                <c:pt idx="0">
                  <c:v>16.225806451612904</c:v>
                </c:pt>
                <c:pt idx="1">
                  <c:v>15.266666666666667</c:v>
                </c:pt>
                <c:pt idx="2">
                  <c:v>17.96551724137931</c:v>
                </c:pt>
                <c:pt idx="3">
                  <c:v>20.6</c:v>
                </c:pt>
                <c:pt idx="4">
                  <c:v>26.322580645161292</c:v>
                </c:pt>
                <c:pt idx="5">
                  <c:v>26.766666666666666</c:v>
                </c:pt>
                <c:pt idx="6">
                  <c:v>22.35483870967742</c:v>
                </c:pt>
                <c:pt idx="7">
                  <c:v>21.806451612903224</c:v>
                </c:pt>
                <c:pt idx="8">
                  <c:v>18.666666666666668</c:v>
                </c:pt>
                <c:pt idx="9">
                  <c:v>18.06451612903226</c:v>
                </c:pt>
                <c:pt idx="10">
                  <c:v>17.7</c:v>
                </c:pt>
                <c:pt idx="11">
                  <c:v>18.903225806451612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65-4EE4-BF73-3F26CB1FFD3C}"/>
            </c:ext>
          </c:extLst>
        </c:ser>
        <c:ser>
          <c:idx val="1"/>
          <c:order val="1"/>
          <c:tx>
            <c:strRef>
              <c:f>'Base de dados grafico'!$C$2</c:f>
              <c:strCache>
                <c:ptCount val="1"/>
                <c:pt idx="0">
                  <c:v>Ano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dados grafico'!$A$3:$A$14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grafico'!$C$3:$C$14</c:f>
              <c:numCache>
                <c:formatCode>#,##0</c:formatCode>
                <c:ptCount val="12"/>
                <c:pt idx="0">
                  <c:v>22.806451612903224</c:v>
                </c:pt>
                <c:pt idx="1">
                  <c:v>22.821428571428573</c:v>
                </c:pt>
                <c:pt idx="2">
                  <c:v>37.387096774193552</c:v>
                </c:pt>
                <c:pt idx="3">
                  <c:v>35.4</c:v>
                </c:pt>
                <c:pt idx="4">
                  <c:v>28.967741935483872</c:v>
                </c:pt>
                <c:pt idx="5">
                  <c:v>28.766666666666666</c:v>
                </c:pt>
                <c:pt idx="6">
                  <c:v>23.29032258064516</c:v>
                </c:pt>
                <c:pt idx="7">
                  <c:v>22.387096774193548</c:v>
                </c:pt>
                <c:pt idx="8">
                  <c:v>19.8</c:v>
                </c:pt>
                <c:pt idx="9">
                  <c:v>20.483870967741936</c:v>
                </c:pt>
                <c:pt idx="10">
                  <c:v>21.133333333333333</c:v>
                </c:pt>
                <c:pt idx="11">
                  <c:v>20.677419354838708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65-4EE4-BF73-3F26CB1FFD3C}"/>
            </c:ext>
          </c:extLst>
        </c:ser>
        <c:ser>
          <c:idx val="2"/>
          <c:order val="2"/>
          <c:tx>
            <c:strRef>
              <c:f>'Base de dados grafico'!$D$2</c:f>
              <c:strCache>
                <c:ptCount val="1"/>
                <c:pt idx="0">
                  <c:v>Ano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dados grafico'!$A$3:$A$14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grafico'!$D$3:$D$14</c:f>
              <c:numCache>
                <c:formatCode>#,##0</c:formatCode>
                <c:ptCount val="12"/>
                <c:pt idx="0">
                  <c:v>28.548387096774192</c:v>
                </c:pt>
                <c:pt idx="1">
                  <c:v>19.821428571428573</c:v>
                </c:pt>
                <c:pt idx="2">
                  <c:v>18.193548387096776</c:v>
                </c:pt>
                <c:pt idx="3">
                  <c:v>17.100000000000001</c:v>
                </c:pt>
                <c:pt idx="4">
                  <c:v>20.258064516129032</c:v>
                </c:pt>
                <c:pt idx="5">
                  <c:v>21.3</c:v>
                </c:pt>
                <c:pt idx="6">
                  <c:v>19.161290322580644</c:v>
                </c:pt>
                <c:pt idx="7">
                  <c:v>19.161290322580644</c:v>
                </c:pt>
                <c:pt idx="8">
                  <c:v>21.533333333333335</c:v>
                </c:pt>
                <c:pt idx="9">
                  <c:v>19.258064516129032</c:v>
                </c:pt>
                <c:pt idx="10">
                  <c:v>19.2</c:v>
                </c:pt>
                <c:pt idx="11">
                  <c:v>19.967741935483872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65-4EE4-BF73-3F26CB1FFD3C}"/>
            </c:ext>
          </c:extLst>
        </c:ser>
        <c:ser>
          <c:idx val="3"/>
          <c:order val="3"/>
          <c:tx>
            <c:strRef>
              <c:f>'Base de dados grafico'!$E$2</c:f>
              <c:strCache>
                <c:ptCount val="1"/>
                <c:pt idx="0">
                  <c:v>Ano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dados grafico'!$A$3:$A$14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grafico'!$E$3:$E$14</c:f>
              <c:numCache>
                <c:formatCode>#,##0</c:formatCode>
                <c:ptCount val="12"/>
                <c:pt idx="0">
                  <c:v>18.032258064516128</c:v>
                </c:pt>
                <c:pt idx="1">
                  <c:v>17.821428571428573</c:v>
                </c:pt>
                <c:pt idx="2">
                  <c:v>18</c:v>
                </c:pt>
                <c:pt idx="3">
                  <c:v>18.566666666666666</c:v>
                </c:pt>
                <c:pt idx="4">
                  <c:v>20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65-4EE4-BF73-3F26CB1FFD3C}"/>
            </c:ext>
          </c:extLst>
        </c:ser>
        <c:ser>
          <c:idx val="4"/>
          <c:order val="4"/>
          <c:tx>
            <c:strRef>
              <c:f>'Base de dados grafico'!$F$2</c:f>
              <c:strCache>
                <c:ptCount val="1"/>
                <c:pt idx="0">
                  <c:v>Ano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dados grafico'!$A$3:$A$14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grafico'!$F$3:$F$14</c:f>
              <c:numCache>
                <c:formatCode>#,##0</c:formatCode>
                <c:ptCount val="12"/>
                <c:pt idx="0">
                  <c:v>17</c:v>
                </c:pt>
                <c:pt idx="1">
                  <c:v>20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17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65-4EE4-BF73-3F26CB1FFD3C}"/>
            </c:ext>
          </c:extLst>
        </c:ser>
        <c:dLbls>
          <c:showVal val="1"/>
        </c:dLbls>
        <c:gapWidth val="199"/>
        <c:axId val="122343808"/>
        <c:axId val="122345344"/>
      </c:barChart>
      <c:catAx>
        <c:axId val="122343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45344"/>
        <c:crosses val="autoZero"/>
        <c:auto val="1"/>
        <c:lblAlgn val="ctr"/>
        <c:lblOffset val="100"/>
      </c:catAx>
      <c:valAx>
        <c:axId val="122345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4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2000" b="0">
                <a:solidFill>
                  <a:sysClr val="windowText" lastClr="000000"/>
                </a:solidFill>
                <a:latin typeface="+mj-lt"/>
              </a:rPr>
              <a:t>Comparativo</a:t>
            </a:r>
            <a:r>
              <a:rPr lang="pt-BR" sz="2000" b="0" baseline="0">
                <a:solidFill>
                  <a:sysClr val="windowText" lastClr="000000"/>
                </a:solidFill>
                <a:latin typeface="+mj-lt"/>
              </a:rPr>
              <a:t> 2023 - 2024 - Média de Sepultamentos Municipais</a:t>
            </a:r>
            <a:endParaRPr lang="pt-BR" sz="2000" b="0">
              <a:solidFill>
                <a:sysClr val="windowText" lastClr="000000"/>
              </a:solidFill>
              <a:latin typeface="+mj-lt"/>
            </a:endParaRP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0029132336555422E-2"/>
          <c:y val="4.2168969544800892E-2"/>
          <c:w val="0.94853095585512626"/>
          <c:h val="0.84832357403922642"/>
        </c:manualLayout>
      </c:layout>
      <c:barChart>
        <c:barDir val="col"/>
        <c:grouping val="clustered"/>
        <c:ser>
          <c:idx val="0"/>
          <c:order val="1"/>
          <c:tx>
            <c:strRef>
              <c:f>'Base de dados grafico'!$B$17</c:f>
              <c:strCache>
                <c:ptCount val="1"/>
                <c:pt idx="0">
                  <c:v>Ano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'Base de dados grafico'!$A$18:$A$29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grafico'!$B$18:$B$29</c:f>
              <c:numCache>
                <c:formatCode>#,##0</c:formatCode>
                <c:ptCount val="12"/>
                <c:pt idx="0">
                  <c:v>18.032258064516128</c:v>
                </c:pt>
                <c:pt idx="1">
                  <c:v>17.821428571428573</c:v>
                </c:pt>
                <c:pt idx="2">
                  <c:v>18</c:v>
                </c:pt>
                <c:pt idx="3">
                  <c:v>18.566666666666666</c:v>
                </c:pt>
                <c:pt idx="4">
                  <c:v>20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80-4671-869B-8C99119A2BE6}"/>
            </c:ext>
          </c:extLst>
        </c:ser>
        <c:ser>
          <c:idx val="1"/>
          <c:order val="2"/>
          <c:tx>
            <c:strRef>
              <c:f>'Base de dados grafico'!$C$17</c:f>
              <c:strCache>
                <c:ptCount val="1"/>
                <c:pt idx="0">
                  <c:v>Ano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'Base de dados grafico'!$A$18:$A$29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grafico'!$C$18:$C$29</c:f>
              <c:numCache>
                <c:formatCode>#,##0</c:formatCode>
                <c:ptCount val="12"/>
                <c:pt idx="0">
                  <c:v>17</c:v>
                </c:pt>
                <c:pt idx="1">
                  <c:v>20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17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80-4671-869B-8C99119A2BE6}"/>
            </c:ext>
          </c:extLst>
        </c:ser>
        <c:gapWidth val="75"/>
        <c:overlap val="5"/>
        <c:axId val="122360192"/>
        <c:axId val="122361728"/>
      </c:barChart>
      <c:barChart>
        <c:barDir val="col"/>
        <c:grouping val="clustered"/>
        <c:ser>
          <c:idx val="3"/>
          <c:order val="0"/>
          <c:tx>
            <c:strRef>
              <c:f>'Base de dados grafico'!$E$17</c:f>
              <c:strCache>
                <c:ptCount val="1"/>
                <c:pt idx="0">
                  <c:v>valor dir</c:v>
                </c:pt>
              </c:strCache>
            </c:strRef>
          </c:tx>
          <c:spPr>
            <a:noFill/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8DE6702-1643-469A-AF0F-2DD9B4D99A1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880-4671-869B-8C99119A2B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ECB9FD-AD7F-4E95-916D-BE3B28D8479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880-4671-869B-8C99119A2B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1B407EB-8ECF-465C-AB04-EAA09BE588A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880-4671-869B-8C99119A2BE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9BC067-ACAA-4B71-A633-1B86C519919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880-4671-869B-8C99119A2BE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354702-73CD-4BE9-8BD1-9B1315408DC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880-4671-869B-8C99119A2BE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F2F26E-8E9F-4836-89F1-B1ADA52814F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880-4671-869B-8C99119A2BE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0A60A5-E31D-4BD3-9510-906F391D602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880-4671-869B-8C99119A2BE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6A30DC0-20A2-4803-9618-26A186F6652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880-4671-869B-8C99119A2BE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22DC7D7-D73A-490C-B908-28B6E59A138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880-4671-869B-8C99119A2BE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C3C7283-3A55-4504-8C27-E08539A0D5A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880-4671-869B-8C99119A2BE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8CB230-84EA-47B0-A5AE-B5E9B99BE6A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880-4671-869B-8C99119A2BE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6221186-EC22-42B0-A64E-BA1AC9E2BC7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880-4671-869B-8C99119A2BE6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'Base de dados grafico'!$G$18:$G$29</c:f>
                <c:numCache>
                  <c:formatCode>General</c:formatCode>
                  <c:ptCount val="12"/>
                  <c:pt idx="0">
                    <c:v>#N/A</c:v>
                  </c:pt>
                  <c:pt idx="1">
                    <c:v>2.178571428571427</c:v>
                  </c:pt>
                  <c:pt idx="2">
                    <c:v>4</c:v>
                  </c:pt>
                  <c:pt idx="3">
                    <c:v>4.4333333333333336</c:v>
                  </c:pt>
                  <c:pt idx="4">
                    <c:v>3</c:v>
                  </c:pt>
                  <c:pt idx="5">
                    <c:v>3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#N/A</c:v>
                  </c:pt>
                  <c:pt idx="11">
                    <c:v>0</c:v>
                  </c:pt>
                </c:numCache>
              </c:numRef>
            </c:minus>
            <c:spPr>
              <a:noFill/>
              <a:ln w="22225" cap="flat" cmpd="sng" algn="ctr">
                <a:solidFill>
                  <a:srgbClr val="FF0000"/>
                </a:solidFill>
                <a:round/>
                <a:headEnd type="stealth"/>
              </a:ln>
              <a:effectLst/>
            </c:spPr>
          </c:errBars>
          <c:cat>
            <c:strRef>
              <c:f>'Base de dados grafico'!$A$18:$A$29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grafico'!$E$18:$E$29</c:f>
              <c:numCache>
                <c:formatCode>#,##0</c:formatCode>
                <c:ptCount val="12"/>
                <c:pt idx="0">
                  <c:v>18.032258064516128</c:v>
                </c:pt>
                <c:pt idx="1">
                  <c:v>20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'Base de dados grafico'!$I$18:$I$29</c15:f>
                <c15:dlblRangeCache>
                  <c:ptCount val="12"/>
                  <c:pt idx="1">
                    <c:v>12%</c:v>
                  </c:pt>
                  <c:pt idx="2">
                    <c:v>22%</c:v>
                  </c:pt>
                  <c:pt idx="3">
                    <c:v>24%</c:v>
                  </c:pt>
                  <c:pt idx="4">
                    <c:v>15%</c:v>
                  </c:pt>
                  <c:pt idx="5">
                    <c:v>14%</c:v>
                  </c:pt>
                  <c:pt idx="6">
                    <c:v>10%</c:v>
                  </c:pt>
                  <c:pt idx="7">
                    <c:v>11%</c:v>
                  </c:pt>
                  <c:pt idx="8">
                    <c:v>11%</c:v>
                  </c:pt>
                  <c:pt idx="9">
                    <c:v>12%</c:v>
                  </c:pt>
                  <c:pt idx="11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880-4671-869B-8C99119A2BE6}"/>
            </c:ext>
          </c:extLst>
        </c:ser>
        <c:ser>
          <c:idx val="2"/>
          <c:order val="3"/>
          <c:tx>
            <c:strRef>
              <c:f>'Base de dados grafico'!$D$17</c:f>
              <c:strCache>
                <c:ptCount val="1"/>
                <c:pt idx="0">
                  <c:v>valor esq</c:v>
                </c:pt>
              </c:strCache>
            </c:strRef>
          </c:tx>
          <c:spPr>
            <a:noFill/>
            <a:ln>
              <a:noFill/>
            </a:ln>
            <a:effectLst/>
          </c:spPr>
          <c:dLbls>
            <c:dLbl>
              <c:idx val="0"/>
              <c:layout>
                <c:manualLayout>
                  <c:x val="-2.625567789891719E-3"/>
                  <c:y val="-2.8490833172922156E-2"/>
                </c:manualLayout>
              </c:layout>
              <c:tx>
                <c:rich>
                  <a:bodyPr/>
                  <a:lstStyle/>
                  <a:p>
                    <a:fld id="{0EECDD0D-FDDC-4E7B-9BBE-EBC8699C258E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880-4671-869B-8C99119A2B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A2D5D59-EE9C-46A8-935D-77F9A88756F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880-4671-869B-8C99119A2B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C44BC2-015D-4A9C-87A2-BD4FF6D9AA1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880-4671-869B-8C99119A2BE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646094-1450-4FA5-BFC5-9FDC067252F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880-4671-869B-8C99119A2BE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8A7310-45B5-44A1-B196-DF411E7C839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880-4671-869B-8C99119A2BE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89373E3-86E5-497F-97A1-1346DC30157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880-4671-869B-8C99119A2BE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D3D85A0-9E3B-4785-A4E5-3F17C29D5D3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880-4671-869B-8C99119A2BE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00E87BE-1B4E-4E94-9046-FFDC624B0E0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880-4671-869B-8C99119A2BE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FB57DFB-A9E6-4B85-B050-DC587B8F955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880-4671-869B-8C99119A2BE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01425C0-C126-466E-9ED2-D3DE0C0B3CF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880-4671-869B-8C99119A2BE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41C88F3-64D8-4B05-BED5-6FD61D1E776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880-4671-869B-8C99119A2BE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B41D8FE-D90B-4CC2-8FFE-DACFB0C1881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880-4671-869B-8C99119A2BE6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'Base de dados grafico'!$H$18:$H$29</c:f>
                <c:numCache>
                  <c:formatCode>General</c:formatCode>
                  <c:ptCount val="12"/>
                  <c:pt idx="0">
                    <c:v>-1.0322580645161281</c:v>
                  </c:pt>
                  <c:pt idx="1">
                    <c:v>#N/A</c:v>
                  </c:pt>
                  <c:pt idx="2">
                    <c:v>#N/A</c:v>
                  </c:pt>
                  <c:pt idx="3">
                    <c:v>#N/A</c:v>
                  </c:pt>
                  <c:pt idx="4">
                    <c:v>#N/A</c:v>
                  </c:pt>
                  <c:pt idx="5">
                    <c:v>#N/A</c:v>
                  </c:pt>
                  <c:pt idx="6">
                    <c:v>#N/A</c:v>
                  </c:pt>
                  <c:pt idx="7">
                    <c:v>#N/A</c:v>
                  </c:pt>
                  <c:pt idx="8">
                    <c:v>#N/A</c:v>
                  </c:pt>
                  <c:pt idx="9">
                    <c:v>#N/A</c:v>
                  </c:pt>
                  <c:pt idx="10">
                    <c:v>-3</c:v>
                  </c:pt>
                  <c:pt idx="11">
                    <c:v>0</c:v>
                  </c:pt>
                </c:numCache>
              </c:numRef>
            </c:minus>
            <c:spPr>
              <a:noFill/>
              <a:ln w="22225" cap="flat" cmpd="sng" algn="ctr">
                <a:solidFill>
                  <a:srgbClr val="00B050"/>
                </a:solidFill>
                <a:round/>
                <a:headEnd type="stealth"/>
              </a:ln>
              <a:effectLst/>
            </c:spPr>
          </c:errBars>
          <c:cat>
            <c:strRef>
              <c:f>'Base de dados grafico'!$A$18:$A$29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'Base de dados grafico'!$D$18:$D$29</c:f>
              <c:numCache>
                <c:formatCode>#,##0</c:formatCode>
                <c:ptCount val="12"/>
                <c:pt idx="0">
                  <c:v>17</c:v>
                </c:pt>
                <c:pt idx="1">
                  <c:v>17.821428571428573</c:v>
                </c:pt>
                <c:pt idx="2">
                  <c:v>18</c:v>
                </c:pt>
                <c:pt idx="3">
                  <c:v>18.566666666666666</c:v>
                </c:pt>
                <c:pt idx="4">
                  <c:v>20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17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'Base de dados grafico'!$J$18:$J$29</c15:f>
                <c15:dlblRangeCache>
                  <c:ptCount val="12"/>
                  <c:pt idx="0">
                    <c:v>-6%</c:v>
                  </c:pt>
                  <c:pt idx="10">
                    <c:v>-15%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880-4671-869B-8C99119A2BE6}"/>
            </c:ext>
          </c:extLst>
        </c:ser>
        <c:gapWidth val="75"/>
        <c:overlap val="20"/>
        <c:axId val="122418304"/>
        <c:axId val="122363264"/>
      </c:barChart>
      <c:catAx>
        <c:axId val="122360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61728"/>
        <c:crosses val="autoZero"/>
        <c:auto val="1"/>
        <c:lblAlgn val="ctr"/>
        <c:lblOffset val="100"/>
      </c:catAx>
      <c:valAx>
        <c:axId val="122361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60192"/>
        <c:crosses val="autoZero"/>
        <c:crossBetween val="between"/>
      </c:valAx>
      <c:valAx>
        <c:axId val="122363264"/>
        <c:scaling>
          <c:orientation val="minMax"/>
        </c:scaling>
        <c:axPos val="r"/>
        <c:numFmt formatCode="#,##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418304"/>
        <c:crosses val="max"/>
        <c:crossBetween val="between"/>
      </c:valAx>
      <c:catAx>
        <c:axId val="122418304"/>
        <c:scaling>
          <c:orientation val="minMax"/>
        </c:scaling>
        <c:delete val="1"/>
        <c:axPos val="b"/>
        <c:numFmt formatCode="General" sourceLinked="1"/>
        <c:tickLblPos val="none"/>
        <c:crossAx val="1223632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'Ago20'!$A$18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'Ago20'!$B$1:$AG$2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Total</c:v>
                  </c:pt>
                </c:lvl>
                <c:lvl>
                  <c:pt idx="0">
                    <c:v>AGOSTO/2020</c:v>
                  </c:pt>
                </c:lvl>
              </c:multiLvlStrCache>
            </c:multiLvlStrRef>
          </c:cat>
          <c:val>
            <c:numRef>
              <c:f>'Ago20'!$B$18:$AF$18</c:f>
              <c:numCache>
                <c:formatCode>General</c:formatCode>
                <c:ptCount val="31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28</c:v>
                </c:pt>
                <c:pt idx="4">
                  <c:v>28</c:v>
                </c:pt>
                <c:pt idx="5">
                  <c:v>31</c:v>
                </c:pt>
                <c:pt idx="6">
                  <c:v>21</c:v>
                </c:pt>
                <c:pt idx="7">
                  <c:v>27</c:v>
                </c:pt>
                <c:pt idx="8">
                  <c:v>27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38</c:v>
                </c:pt>
                <c:pt idx="14">
                  <c:v>28</c:v>
                </c:pt>
                <c:pt idx="15">
                  <c:v>33</c:v>
                </c:pt>
                <c:pt idx="16">
                  <c:v>34</c:v>
                </c:pt>
                <c:pt idx="17">
                  <c:v>33</c:v>
                </c:pt>
                <c:pt idx="18">
                  <c:v>22</c:v>
                </c:pt>
                <c:pt idx="19">
                  <c:v>35</c:v>
                </c:pt>
                <c:pt idx="20">
                  <c:v>28</c:v>
                </c:pt>
                <c:pt idx="21">
                  <c:v>29</c:v>
                </c:pt>
                <c:pt idx="22">
                  <c:v>38</c:v>
                </c:pt>
                <c:pt idx="23">
                  <c:v>23</c:v>
                </c:pt>
                <c:pt idx="24">
                  <c:v>37</c:v>
                </c:pt>
                <c:pt idx="25">
                  <c:v>29</c:v>
                </c:pt>
                <c:pt idx="26">
                  <c:v>31</c:v>
                </c:pt>
                <c:pt idx="27">
                  <c:v>27</c:v>
                </c:pt>
                <c:pt idx="28">
                  <c:v>23</c:v>
                </c:pt>
                <c:pt idx="29">
                  <c:v>36</c:v>
                </c:pt>
                <c:pt idx="30">
                  <c:v>27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A6DA-41A3-8432-2669ACA67B66}"/>
            </c:ext>
          </c:extLst>
        </c:ser>
        <c:dLbls>
          <c:showVal val="1"/>
        </c:dLbls>
        <c:gapWidth val="219"/>
        <c:overlap val="-27"/>
        <c:axId val="99967744"/>
        <c:axId val="99969280"/>
        <c:extLst xmlns:c16r2="http://schemas.microsoft.com/office/drawing/2015/06/chart"/>
      </c:barChart>
      <c:catAx>
        <c:axId val="99967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969280"/>
        <c:crosses val="autoZero"/>
        <c:auto val="1"/>
        <c:lblAlgn val="ctr"/>
        <c:lblOffset val="100"/>
      </c:catAx>
      <c:valAx>
        <c:axId val="99969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9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SEPULTAMENTOS DIÁRIOS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'Set20'!$A$18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'Set20'!$B$1:$AG$2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Total</c:v>
                  </c:pt>
                </c:lvl>
                <c:lvl>
                  <c:pt idx="0">
                    <c:v>SETEMBRO/2020</c:v>
                  </c:pt>
                </c:lvl>
              </c:multiLvlStrCache>
            </c:multiLvlStrRef>
          </c:cat>
          <c:val>
            <c:numRef>
              <c:f>'Set20'!$B$18:$AF$18</c:f>
              <c:numCache>
                <c:formatCode>General</c:formatCode>
                <c:ptCount val="30"/>
                <c:pt idx="0">
                  <c:v>32</c:v>
                </c:pt>
                <c:pt idx="1">
                  <c:v>24</c:v>
                </c:pt>
                <c:pt idx="2">
                  <c:v>26</c:v>
                </c:pt>
                <c:pt idx="3">
                  <c:v>31</c:v>
                </c:pt>
                <c:pt idx="4">
                  <c:v>32</c:v>
                </c:pt>
                <c:pt idx="5">
                  <c:v>18</c:v>
                </c:pt>
                <c:pt idx="6">
                  <c:v>25</c:v>
                </c:pt>
                <c:pt idx="7">
                  <c:v>32</c:v>
                </c:pt>
                <c:pt idx="8">
                  <c:v>20</c:v>
                </c:pt>
                <c:pt idx="9">
                  <c:v>26</c:v>
                </c:pt>
                <c:pt idx="10">
                  <c:v>23</c:v>
                </c:pt>
                <c:pt idx="11">
                  <c:v>25</c:v>
                </c:pt>
                <c:pt idx="12">
                  <c:v>34</c:v>
                </c:pt>
                <c:pt idx="13">
                  <c:v>21</c:v>
                </c:pt>
                <c:pt idx="14">
                  <c:v>29</c:v>
                </c:pt>
                <c:pt idx="15">
                  <c:v>28</c:v>
                </c:pt>
                <c:pt idx="16">
                  <c:v>25</c:v>
                </c:pt>
                <c:pt idx="17">
                  <c:v>21</c:v>
                </c:pt>
                <c:pt idx="18">
                  <c:v>25</c:v>
                </c:pt>
                <c:pt idx="19">
                  <c:v>25</c:v>
                </c:pt>
                <c:pt idx="20">
                  <c:v>18</c:v>
                </c:pt>
                <c:pt idx="21">
                  <c:v>20</c:v>
                </c:pt>
                <c:pt idx="22">
                  <c:v>16</c:v>
                </c:pt>
                <c:pt idx="23">
                  <c:v>27</c:v>
                </c:pt>
                <c:pt idx="24">
                  <c:v>34</c:v>
                </c:pt>
                <c:pt idx="25">
                  <c:v>19</c:v>
                </c:pt>
                <c:pt idx="26">
                  <c:v>22</c:v>
                </c:pt>
                <c:pt idx="27">
                  <c:v>28</c:v>
                </c:pt>
                <c:pt idx="28">
                  <c:v>20</c:v>
                </c:pt>
                <c:pt idx="29">
                  <c:v>24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3816-4CE2-91A7-570869248B6A}"/>
            </c:ext>
          </c:extLst>
        </c:ser>
        <c:dLbls>
          <c:showVal val="1"/>
        </c:dLbls>
        <c:gapWidth val="219"/>
        <c:overlap val="-27"/>
        <c:axId val="100310016"/>
        <c:axId val="100315904"/>
        <c:extLst xmlns:c16r2="http://schemas.microsoft.com/office/drawing/2015/06/chart"/>
      </c:barChart>
      <c:catAx>
        <c:axId val="100310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315904"/>
        <c:crosses val="autoZero"/>
        <c:auto val="1"/>
        <c:lblAlgn val="ctr"/>
        <c:lblOffset val="100"/>
      </c:catAx>
      <c:valAx>
        <c:axId val="10031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31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20</xdr:row>
      <xdr:rowOff>23812</xdr:rowOff>
    </xdr:from>
    <xdr:to>
      <xdr:col>28</xdr:col>
      <xdr:colOff>28574</xdr:colOff>
      <xdr:row>37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104775</xdr:rowOff>
    </xdr:from>
    <xdr:to>
      <xdr:col>13</xdr:col>
      <xdr:colOff>561974</xdr:colOff>
      <xdr:row>14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</xdr:colOff>
      <xdr:row>16</xdr:row>
      <xdr:rowOff>4762</xdr:rowOff>
    </xdr:from>
    <xdr:to>
      <xdr:col>13</xdr:col>
      <xdr:colOff>571501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</xdr:colOff>
      <xdr:row>21</xdr:row>
      <xdr:rowOff>4761</xdr:rowOff>
    </xdr:from>
    <xdr:to>
      <xdr:col>28</xdr:col>
      <xdr:colOff>104774</xdr:colOff>
      <xdr:row>37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21</xdr:row>
      <xdr:rowOff>157162</xdr:rowOff>
    </xdr:from>
    <xdr:to>
      <xdr:col>28</xdr:col>
      <xdr:colOff>95250</xdr:colOff>
      <xdr:row>39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29</xdr:col>
      <xdr:colOff>180975</xdr:colOff>
      <xdr:row>38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20</xdr:row>
      <xdr:rowOff>4762</xdr:rowOff>
    </xdr:from>
    <xdr:to>
      <xdr:col>28</xdr:col>
      <xdr:colOff>180975</xdr:colOff>
      <xdr:row>36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20</xdr:row>
      <xdr:rowOff>80962</xdr:rowOff>
    </xdr:from>
    <xdr:to>
      <xdr:col>29</xdr:col>
      <xdr:colOff>9526</xdr:colOff>
      <xdr:row>37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29</xdr:col>
      <xdr:colOff>180975</xdr:colOff>
      <xdr:row>39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20</xdr:row>
      <xdr:rowOff>60960</xdr:rowOff>
    </xdr:from>
    <xdr:to>
      <xdr:col>32</xdr:col>
      <xdr:colOff>668655</xdr:colOff>
      <xdr:row>37</xdr:row>
      <xdr:rowOff>25718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3C49230-BE2D-4269-80D6-6928CEA8E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16</xdr:row>
      <xdr:rowOff>28575</xdr:rowOff>
    </xdr:from>
    <xdr:to>
      <xdr:col>13</xdr:col>
      <xdr:colOff>466725</xdr:colOff>
      <xdr:row>30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0</xdr:row>
      <xdr:rowOff>95250</xdr:rowOff>
    </xdr:from>
    <xdr:to>
      <xdr:col>13</xdr:col>
      <xdr:colOff>381000</xdr:colOff>
      <xdr:row>14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3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0</xdr:row>
      <xdr:rowOff>14286</xdr:rowOff>
    </xdr:from>
    <xdr:to>
      <xdr:col>15</xdr:col>
      <xdr:colOff>400050</xdr:colOff>
      <xdr:row>15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16</xdr:col>
      <xdr:colOff>0</xdr:colOff>
      <xdr:row>31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3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0</xdr:row>
      <xdr:rowOff>14286</xdr:rowOff>
    </xdr:from>
    <xdr:to>
      <xdr:col>15</xdr:col>
      <xdr:colOff>400050</xdr:colOff>
      <xdr:row>16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17</xdr:row>
      <xdr:rowOff>0</xdr:rowOff>
    </xdr:from>
    <xdr:to>
      <xdr:col>16</xdr:col>
      <xdr:colOff>0</xdr:colOff>
      <xdr:row>33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3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</xdr:colOff>
      <xdr:row>20</xdr:row>
      <xdr:rowOff>116840</xdr:rowOff>
    </xdr:from>
    <xdr:to>
      <xdr:col>31</xdr:col>
      <xdr:colOff>826770</xdr:colOff>
      <xdr:row>37</xdr:row>
      <xdr:rowOff>88583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2FC1E0D-8D7E-4437-B336-68B9D1E17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20</xdr:row>
      <xdr:rowOff>60960</xdr:rowOff>
    </xdr:from>
    <xdr:to>
      <xdr:col>32</xdr:col>
      <xdr:colOff>668655</xdr:colOff>
      <xdr:row>37</xdr:row>
      <xdr:rowOff>25718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5D9818C-AA8F-4A17-9B50-C12327CB7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20</xdr:row>
      <xdr:rowOff>80962</xdr:rowOff>
    </xdr:from>
    <xdr:to>
      <xdr:col>29</xdr:col>
      <xdr:colOff>9526</xdr:colOff>
      <xdr:row>37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20</xdr:row>
      <xdr:rowOff>60960</xdr:rowOff>
    </xdr:from>
    <xdr:to>
      <xdr:col>32</xdr:col>
      <xdr:colOff>668655</xdr:colOff>
      <xdr:row>37</xdr:row>
      <xdr:rowOff>25718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F83CDE0-9339-4DD2-AD18-C99DF1D06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</xdr:colOff>
      <xdr:row>20</xdr:row>
      <xdr:rowOff>116840</xdr:rowOff>
    </xdr:from>
    <xdr:to>
      <xdr:col>31</xdr:col>
      <xdr:colOff>826770</xdr:colOff>
      <xdr:row>37</xdr:row>
      <xdr:rowOff>88583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361C124-7A62-424F-A16B-CF50B99EA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20</xdr:row>
      <xdr:rowOff>60960</xdr:rowOff>
    </xdr:from>
    <xdr:to>
      <xdr:col>32</xdr:col>
      <xdr:colOff>668655</xdr:colOff>
      <xdr:row>37</xdr:row>
      <xdr:rowOff>25718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F83CDE0-9339-4DD2-AD18-C99DF1D06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</xdr:colOff>
      <xdr:row>20</xdr:row>
      <xdr:rowOff>116840</xdr:rowOff>
    </xdr:from>
    <xdr:to>
      <xdr:col>31</xdr:col>
      <xdr:colOff>826770</xdr:colOff>
      <xdr:row>37</xdr:row>
      <xdr:rowOff>88583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06356C0-8526-491F-B1A4-A68B4C4C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20</xdr:row>
      <xdr:rowOff>60960</xdr:rowOff>
    </xdr:from>
    <xdr:to>
      <xdr:col>32</xdr:col>
      <xdr:colOff>668655</xdr:colOff>
      <xdr:row>37</xdr:row>
      <xdr:rowOff>25718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38B36AC-F52C-4B8D-93B2-34E524EDF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93344</xdr:colOff>
      <xdr:row>0</xdr:row>
      <xdr:rowOff>0</xdr:rowOff>
    </xdr:from>
    <xdr:to>
      <xdr:col>19</xdr:col>
      <xdr:colOff>333375</xdr:colOff>
      <xdr:row>16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3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106045</xdr:colOff>
      <xdr:row>16</xdr:row>
      <xdr:rowOff>57150</xdr:rowOff>
    </xdr:from>
    <xdr:to>
      <xdr:col>19</xdr:col>
      <xdr:colOff>338455</xdr:colOff>
      <xdr:row>33</xdr:row>
      <xdr:rowOff>139065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3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98106</xdr:colOff>
      <xdr:row>33</xdr:row>
      <xdr:rowOff>175259</xdr:rowOff>
    </xdr:from>
    <xdr:to>
      <xdr:col>19</xdr:col>
      <xdr:colOff>342900</xdr:colOff>
      <xdr:row>50</xdr:row>
      <xdr:rowOff>60959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2</xdr:row>
      <xdr:rowOff>53340</xdr:rowOff>
    </xdr:from>
    <xdr:to>
      <xdr:col>14</xdr:col>
      <xdr:colOff>129540</xdr:colOff>
      <xdr:row>20</xdr:row>
      <xdr:rowOff>3810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77A4EEA6-9557-BE42-9D20-63AF2A684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19046</xdr:colOff>
      <xdr:row>0</xdr:row>
      <xdr:rowOff>15240</xdr:rowOff>
    </xdr:from>
    <xdr:to>
      <xdr:col>32</xdr:col>
      <xdr:colOff>25400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269875</xdr:colOff>
      <xdr:row>27</xdr:row>
      <xdr:rowOff>118110</xdr:rowOff>
    </xdr:from>
    <xdr:to>
      <xdr:col>23</xdr:col>
      <xdr:colOff>330200</xdr:colOff>
      <xdr:row>59</xdr:row>
      <xdr:rowOff>118110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1F32B836-D878-1293-5569-ABD2E0047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271780</xdr:colOff>
      <xdr:row>59</xdr:row>
      <xdr:rowOff>158750</xdr:rowOff>
    </xdr:from>
    <xdr:to>
      <xdr:col>23</xdr:col>
      <xdr:colOff>345440</xdr:colOff>
      <xdr:row>94</xdr:row>
      <xdr:rowOff>40640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D6D12225-A709-9A66-83E4-C27B7A4EE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29</xdr:col>
      <xdr:colOff>180975</xdr:colOff>
      <xdr:row>37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0"/>
  <sheetViews>
    <sheetView zoomScaleNormal="100" workbookViewId="0">
      <selection activeCell="AH10" sqref="AH10"/>
    </sheetView>
  </sheetViews>
  <sheetFormatPr defaultColWidth="9.42578125" defaultRowHeight="15"/>
  <cols>
    <col min="1" max="1" width="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10</v>
      </c>
      <c r="C4" s="21">
        <v>10</v>
      </c>
      <c r="D4" s="21">
        <v>11</v>
      </c>
      <c r="E4" s="21">
        <v>10</v>
      </c>
      <c r="F4" s="21">
        <v>12</v>
      </c>
      <c r="G4" s="21">
        <v>11</v>
      </c>
      <c r="H4" s="21">
        <v>16</v>
      </c>
      <c r="I4" s="21">
        <v>9</v>
      </c>
      <c r="J4" s="21">
        <v>17</v>
      </c>
      <c r="K4" s="21">
        <v>13</v>
      </c>
      <c r="L4" s="21">
        <v>13</v>
      </c>
      <c r="M4" s="21">
        <v>7</v>
      </c>
      <c r="N4" s="21">
        <v>13</v>
      </c>
      <c r="O4" s="21">
        <v>9</v>
      </c>
      <c r="P4" s="21">
        <v>9</v>
      </c>
      <c r="Q4" s="21">
        <v>9</v>
      </c>
      <c r="R4" s="10">
        <v>11</v>
      </c>
      <c r="S4" s="10">
        <v>10</v>
      </c>
      <c r="T4" s="10">
        <v>8</v>
      </c>
      <c r="U4" s="10">
        <v>10</v>
      </c>
      <c r="V4" s="10">
        <v>16</v>
      </c>
      <c r="W4" s="10">
        <v>9</v>
      </c>
      <c r="X4" s="10">
        <v>6</v>
      </c>
      <c r="Y4" s="10">
        <v>5</v>
      </c>
      <c r="Z4" s="10">
        <v>6</v>
      </c>
      <c r="AA4" s="10">
        <v>11</v>
      </c>
      <c r="AB4" s="10">
        <v>18</v>
      </c>
      <c r="AC4" s="10">
        <v>20</v>
      </c>
      <c r="AD4" s="10">
        <v>16</v>
      </c>
      <c r="AE4" s="10">
        <v>10</v>
      </c>
      <c r="AF4" s="11">
        <v>5</v>
      </c>
      <c r="AG4" s="17">
        <f>SUM(B4:AF4)</f>
        <v>340</v>
      </c>
      <c r="AH4" s="41">
        <f>AVERAGE(B4:AF4)</f>
        <v>10.96774193548387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46">
        <v>0</v>
      </c>
      <c r="AC5" s="46">
        <v>0</v>
      </c>
      <c r="AD5" s="45">
        <v>1</v>
      </c>
      <c r="AE5" s="45">
        <v>0</v>
      </c>
      <c r="AF5" s="53">
        <v>1</v>
      </c>
      <c r="AG5" s="17">
        <f>SUM(B5:AF5)</f>
        <v>2</v>
      </c>
      <c r="AH5" s="41">
        <f>AVERAGE(B5:AF5)</f>
        <v>6.4516129032258063E-2</v>
      </c>
    </row>
    <row r="6" spans="1:34">
      <c r="A6" s="4" t="s">
        <v>6</v>
      </c>
      <c r="B6" s="20">
        <v>4</v>
      </c>
      <c r="C6" s="20">
        <v>3</v>
      </c>
      <c r="D6" s="20">
        <v>5</v>
      </c>
      <c r="E6" s="20">
        <v>4</v>
      </c>
      <c r="F6" s="20">
        <v>3</v>
      </c>
      <c r="G6" s="20">
        <v>1</v>
      </c>
      <c r="H6" s="20">
        <v>4</v>
      </c>
      <c r="I6" s="20">
        <v>5</v>
      </c>
      <c r="J6" s="20">
        <v>10</v>
      </c>
      <c r="K6" s="20">
        <v>5</v>
      </c>
      <c r="L6" s="20">
        <v>2</v>
      </c>
      <c r="M6" s="20">
        <v>3</v>
      </c>
      <c r="N6" s="20">
        <v>7</v>
      </c>
      <c r="O6" s="20">
        <v>3</v>
      </c>
      <c r="P6" s="20">
        <v>2</v>
      </c>
      <c r="Q6" s="20">
        <v>4</v>
      </c>
      <c r="R6" s="2">
        <v>4</v>
      </c>
      <c r="S6" s="2">
        <v>1</v>
      </c>
      <c r="T6" s="2">
        <v>4</v>
      </c>
      <c r="U6" s="2">
        <v>4</v>
      </c>
      <c r="V6" s="2">
        <v>2</v>
      </c>
      <c r="W6" s="2">
        <v>3</v>
      </c>
      <c r="X6" s="2">
        <v>2</v>
      </c>
      <c r="Y6" s="2">
        <v>4</v>
      </c>
      <c r="Z6" s="2">
        <v>6</v>
      </c>
      <c r="AA6" s="2">
        <v>6</v>
      </c>
      <c r="AB6" s="2">
        <v>9</v>
      </c>
      <c r="AC6" s="2">
        <v>7</v>
      </c>
      <c r="AD6" s="2">
        <v>7</v>
      </c>
      <c r="AE6" s="2">
        <v>4</v>
      </c>
      <c r="AF6" s="12">
        <v>4</v>
      </c>
      <c r="AG6" s="18">
        <f>SUM(B6:AF6)</f>
        <v>132</v>
      </c>
      <c r="AH6" s="42">
        <f>AVERAGE(B6:AF6)</f>
        <v>4.258064516129032</v>
      </c>
    </row>
    <row r="7" spans="1:34">
      <c r="A7" s="4" t="s">
        <v>7</v>
      </c>
      <c r="B7" s="2">
        <v>0</v>
      </c>
      <c r="C7" s="2">
        <v>2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0</v>
      </c>
      <c r="K7" s="2">
        <v>3</v>
      </c>
      <c r="L7" s="2">
        <v>1</v>
      </c>
      <c r="M7" s="2">
        <v>1</v>
      </c>
      <c r="N7" s="2">
        <v>1</v>
      </c>
      <c r="O7" s="20">
        <v>1</v>
      </c>
      <c r="P7" s="20">
        <v>0</v>
      </c>
      <c r="Q7" s="2">
        <v>2</v>
      </c>
      <c r="R7" s="2">
        <v>1</v>
      </c>
      <c r="S7" s="2">
        <v>0</v>
      </c>
      <c r="T7" s="2">
        <v>1</v>
      </c>
      <c r="U7" s="2">
        <v>1</v>
      </c>
      <c r="V7" s="2">
        <v>3</v>
      </c>
      <c r="W7" s="2">
        <v>1</v>
      </c>
      <c r="X7" s="2">
        <v>0</v>
      </c>
      <c r="Y7" s="2">
        <v>1</v>
      </c>
      <c r="Z7" s="2">
        <v>0</v>
      </c>
      <c r="AA7" s="2">
        <v>1</v>
      </c>
      <c r="AB7" s="2">
        <v>2</v>
      </c>
      <c r="AC7" s="2">
        <v>2</v>
      </c>
      <c r="AD7" s="2">
        <v>1</v>
      </c>
      <c r="AE7" s="2">
        <v>1</v>
      </c>
      <c r="AF7" s="12">
        <v>1</v>
      </c>
      <c r="AG7" s="18">
        <f>SUM(B7:AF7)</f>
        <v>28</v>
      </c>
      <c r="AH7" s="42">
        <f>AVERAGE(B7:AF7)</f>
        <v>0.90322580645161288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9">
        <f>SUM(B8:AF8)</f>
        <v>1</v>
      </c>
      <c r="AH8" s="43">
        <f>AVERAGE(B8:AF8)</f>
        <v>3.2258064516129031E-2</v>
      </c>
    </row>
    <row r="9" spans="1:34" ht="3" customHeight="1" thickBot="1">
      <c r="A9" s="5"/>
      <c r="AF9" s="1" t="s">
        <v>9</v>
      </c>
      <c r="AG9" s="25"/>
      <c r="AH9" s="25"/>
    </row>
    <row r="10" spans="1:34" ht="15.75" thickBot="1">
      <c r="A10" s="8" t="s">
        <v>2</v>
      </c>
      <c r="B10" s="9">
        <f t="shared" ref="B10:AG10" si="0">SUM(B4:B8)</f>
        <v>14</v>
      </c>
      <c r="C10" s="9">
        <f t="shared" si="0"/>
        <v>15</v>
      </c>
      <c r="D10" s="9">
        <f t="shared" si="0"/>
        <v>16</v>
      </c>
      <c r="E10" s="9">
        <f t="shared" si="0"/>
        <v>14</v>
      </c>
      <c r="F10" s="9">
        <f t="shared" si="0"/>
        <v>15</v>
      </c>
      <c r="G10" s="9">
        <f t="shared" si="0"/>
        <v>12</v>
      </c>
      <c r="H10" s="9">
        <f t="shared" si="0"/>
        <v>20</v>
      </c>
      <c r="I10" s="9">
        <f t="shared" si="0"/>
        <v>15</v>
      </c>
      <c r="J10" s="9">
        <f t="shared" si="0"/>
        <v>27</v>
      </c>
      <c r="K10" s="9">
        <f t="shared" si="0"/>
        <v>21</v>
      </c>
      <c r="L10" s="9">
        <f t="shared" si="0"/>
        <v>16</v>
      </c>
      <c r="M10" s="9">
        <f t="shared" si="0"/>
        <v>11</v>
      </c>
      <c r="N10" s="9">
        <f t="shared" si="0"/>
        <v>22</v>
      </c>
      <c r="O10" s="9">
        <f t="shared" si="0"/>
        <v>13</v>
      </c>
      <c r="P10" s="9">
        <f t="shared" si="0"/>
        <v>11</v>
      </c>
      <c r="Q10" s="9">
        <f t="shared" si="0"/>
        <v>15</v>
      </c>
      <c r="R10" s="9">
        <f t="shared" si="0"/>
        <v>16</v>
      </c>
      <c r="S10" s="9">
        <f t="shared" si="0"/>
        <v>11</v>
      </c>
      <c r="T10" s="9">
        <f t="shared" si="0"/>
        <v>13</v>
      </c>
      <c r="U10" s="9">
        <f t="shared" si="0"/>
        <v>15</v>
      </c>
      <c r="V10" s="9">
        <f t="shared" si="0"/>
        <v>21</v>
      </c>
      <c r="W10" s="9">
        <f t="shared" si="0"/>
        <v>13</v>
      </c>
      <c r="X10" s="9">
        <f t="shared" si="0"/>
        <v>8</v>
      </c>
      <c r="Y10" s="9">
        <f t="shared" si="0"/>
        <v>10</v>
      </c>
      <c r="Z10" s="9">
        <f t="shared" si="0"/>
        <v>12</v>
      </c>
      <c r="AA10" s="9">
        <f t="shared" si="0"/>
        <v>18</v>
      </c>
      <c r="AB10" s="9">
        <f t="shared" si="0"/>
        <v>29</v>
      </c>
      <c r="AC10" s="9">
        <f t="shared" si="0"/>
        <v>29</v>
      </c>
      <c r="AD10" s="9">
        <f t="shared" si="0"/>
        <v>25</v>
      </c>
      <c r="AE10" s="9">
        <f t="shared" si="0"/>
        <v>15</v>
      </c>
      <c r="AF10" s="9">
        <f t="shared" si="0"/>
        <v>11</v>
      </c>
      <c r="AG10" s="16">
        <f t="shared" si="0"/>
        <v>503</v>
      </c>
      <c r="AH10" s="44">
        <f>AVERAGE(B10:AF10)</f>
        <v>16.225806451612904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11</v>
      </c>
      <c r="B13" s="45" t="s">
        <v>9</v>
      </c>
      <c r="C13" s="45" t="s">
        <v>9</v>
      </c>
      <c r="D13" s="45" t="s">
        <v>9</v>
      </c>
      <c r="E13" s="45" t="s">
        <v>9</v>
      </c>
      <c r="F13" s="45" t="s">
        <v>9</v>
      </c>
      <c r="G13" s="45" t="s">
        <v>9</v>
      </c>
      <c r="H13" s="45" t="s">
        <v>9</v>
      </c>
      <c r="I13" s="45" t="s">
        <v>9</v>
      </c>
      <c r="J13" s="45" t="s">
        <v>9</v>
      </c>
      <c r="K13" s="45" t="s">
        <v>9</v>
      </c>
      <c r="L13" s="45" t="s">
        <v>9</v>
      </c>
      <c r="M13" s="45" t="s">
        <v>9</v>
      </c>
      <c r="N13" s="45" t="s">
        <v>9</v>
      </c>
      <c r="O13" s="45" t="s">
        <v>9</v>
      </c>
      <c r="P13" s="45" t="s">
        <v>9</v>
      </c>
      <c r="Q13" s="45" t="s">
        <v>9</v>
      </c>
      <c r="R13" s="45" t="s">
        <v>9</v>
      </c>
      <c r="S13" s="45" t="s">
        <v>9</v>
      </c>
      <c r="T13" s="45" t="s">
        <v>9</v>
      </c>
      <c r="U13" s="45" t="s">
        <v>9</v>
      </c>
      <c r="V13" s="45" t="s">
        <v>9</v>
      </c>
      <c r="W13" s="45" t="s">
        <v>9</v>
      </c>
      <c r="X13" s="45" t="s">
        <v>9</v>
      </c>
      <c r="Y13" s="45" t="s">
        <v>9</v>
      </c>
      <c r="Z13" s="45" t="s">
        <v>9</v>
      </c>
      <c r="AA13" s="45" t="s">
        <v>9</v>
      </c>
      <c r="AB13" s="45" t="s">
        <v>9</v>
      </c>
      <c r="AC13" s="45" t="s">
        <v>9</v>
      </c>
      <c r="AD13" s="45" t="s">
        <v>9</v>
      </c>
      <c r="AE13" s="45" t="s">
        <v>9</v>
      </c>
      <c r="AF13" s="45" t="s">
        <v>9</v>
      </c>
      <c r="AG13" s="47">
        <v>13</v>
      </c>
      <c r="AH13" s="55">
        <f>AG13/31</f>
        <v>0.41935483870967744</v>
      </c>
    </row>
    <row r="14" spans="1:34" ht="15.75" thickBot="1">
      <c r="A14" s="6" t="s">
        <v>12</v>
      </c>
      <c r="B14" s="7">
        <v>18</v>
      </c>
      <c r="C14" s="7">
        <v>4</v>
      </c>
      <c r="D14" s="7">
        <v>4</v>
      </c>
      <c r="E14" s="7">
        <v>3</v>
      </c>
      <c r="F14" s="7">
        <v>9</v>
      </c>
      <c r="G14" s="7">
        <v>1</v>
      </c>
      <c r="H14" s="7">
        <v>6</v>
      </c>
      <c r="I14" s="7">
        <v>5</v>
      </c>
      <c r="J14" s="7">
        <v>3</v>
      </c>
      <c r="K14" s="7">
        <v>8</v>
      </c>
      <c r="L14" s="7">
        <v>6</v>
      </c>
      <c r="M14" s="7">
        <v>5</v>
      </c>
      <c r="N14" s="7">
        <v>5</v>
      </c>
      <c r="O14" s="7">
        <v>6</v>
      </c>
      <c r="P14" s="7">
        <v>1</v>
      </c>
      <c r="Q14" s="7">
        <v>5</v>
      </c>
      <c r="R14" s="7">
        <v>3</v>
      </c>
      <c r="S14" s="7">
        <v>5</v>
      </c>
      <c r="T14" s="7">
        <v>6</v>
      </c>
      <c r="U14" s="7">
        <v>5</v>
      </c>
      <c r="V14" s="7">
        <v>8</v>
      </c>
      <c r="W14" s="7">
        <v>2</v>
      </c>
      <c r="X14" s="7">
        <v>4</v>
      </c>
      <c r="Y14" s="7">
        <v>8</v>
      </c>
      <c r="Z14" s="7">
        <v>13</v>
      </c>
      <c r="AA14" s="7">
        <v>7</v>
      </c>
      <c r="AB14" s="7">
        <v>4</v>
      </c>
      <c r="AC14" s="7">
        <v>4</v>
      </c>
      <c r="AD14" s="7">
        <v>7</v>
      </c>
      <c r="AE14" s="7">
        <v>6</v>
      </c>
      <c r="AF14" s="7">
        <v>2</v>
      </c>
      <c r="AG14" s="24">
        <f>SUM(B14:AF14)</f>
        <v>173</v>
      </c>
      <c r="AH14" s="43">
        <f>AVERAGE(B14:AF14)</f>
        <v>5.580645161290323</v>
      </c>
    </row>
    <row r="15" spans="1:34" ht="3" customHeight="1" thickBot="1">
      <c r="A15" s="22"/>
      <c r="AG15" s="23"/>
      <c r="AH15" s="25"/>
    </row>
    <row r="16" spans="1:34" ht="15.75" thickBot="1">
      <c r="A16" s="8" t="s">
        <v>2</v>
      </c>
      <c r="B16" s="9">
        <f>SUM(B13:B15)</f>
        <v>18</v>
      </c>
      <c r="C16" s="9">
        <f t="shared" ref="C16:AF16" si="1">SUM(C13:C15)</f>
        <v>4</v>
      </c>
      <c r="D16" s="9">
        <f t="shared" si="1"/>
        <v>4</v>
      </c>
      <c r="E16" s="9">
        <f t="shared" si="1"/>
        <v>3</v>
      </c>
      <c r="F16" s="9">
        <f t="shared" si="1"/>
        <v>9</v>
      </c>
      <c r="G16" s="9">
        <f t="shared" si="1"/>
        <v>1</v>
      </c>
      <c r="H16" s="9">
        <f t="shared" si="1"/>
        <v>6</v>
      </c>
      <c r="I16" s="9">
        <f t="shared" si="1"/>
        <v>5</v>
      </c>
      <c r="J16" s="9">
        <f t="shared" si="1"/>
        <v>3</v>
      </c>
      <c r="K16" s="9">
        <f t="shared" si="1"/>
        <v>8</v>
      </c>
      <c r="L16" s="9">
        <f t="shared" si="1"/>
        <v>6</v>
      </c>
      <c r="M16" s="9">
        <f t="shared" si="1"/>
        <v>5</v>
      </c>
      <c r="N16" s="9">
        <f t="shared" si="1"/>
        <v>5</v>
      </c>
      <c r="O16" s="9">
        <f t="shared" si="1"/>
        <v>6</v>
      </c>
      <c r="P16" s="9">
        <f t="shared" si="1"/>
        <v>1</v>
      </c>
      <c r="Q16" s="9">
        <f t="shared" si="1"/>
        <v>5</v>
      </c>
      <c r="R16" s="9">
        <f t="shared" si="1"/>
        <v>3</v>
      </c>
      <c r="S16" s="9">
        <f t="shared" si="1"/>
        <v>5</v>
      </c>
      <c r="T16" s="9">
        <f t="shared" si="1"/>
        <v>6</v>
      </c>
      <c r="U16" s="9">
        <f t="shared" si="1"/>
        <v>5</v>
      </c>
      <c r="V16" s="9">
        <f t="shared" si="1"/>
        <v>8</v>
      </c>
      <c r="W16" s="9">
        <f t="shared" si="1"/>
        <v>2</v>
      </c>
      <c r="X16" s="9">
        <f t="shared" si="1"/>
        <v>4</v>
      </c>
      <c r="Y16" s="9">
        <f t="shared" si="1"/>
        <v>8</v>
      </c>
      <c r="Z16" s="9">
        <f t="shared" si="1"/>
        <v>13</v>
      </c>
      <c r="AA16" s="9">
        <f t="shared" si="1"/>
        <v>7</v>
      </c>
      <c r="AB16" s="9">
        <f t="shared" si="1"/>
        <v>4</v>
      </c>
      <c r="AC16" s="9">
        <f t="shared" si="1"/>
        <v>4</v>
      </c>
      <c r="AD16" s="9">
        <f t="shared" si="1"/>
        <v>7</v>
      </c>
      <c r="AE16" s="9">
        <f t="shared" si="1"/>
        <v>6</v>
      </c>
      <c r="AF16" s="9">
        <f t="shared" si="1"/>
        <v>2</v>
      </c>
      <c r="AG16" s="26">
        <f>SUM(AG13:AG14)</f>
        <v>186</v>
      </c>
      <c r="AH16" s="44">
        <f>AVERAGE(B16:AF16)</f>
        <v>5.580645161290323</v>
      </c>
    </row>
    <row r="17" spans="1:34" ht="14.25" customHeight="1" thickBot="1"/>
    <row r="18" spans="1:34" ht="16.5" thickBot="1">
      <c r="A18" s="27" t="s">
        <v>13</v>
      </c>
      <c r="B18" s="29">
        <f>SUM(B10,B16)</f>
        <v>32</v>
      </c>
      <c r="C18" s="29">
        <f t="shared" ref="C18:AF18" si="2">SUM(C10,C16)</f>
        <v>19</v>
      </c>
      <c r="D18" s="29">
        <f t="shared" si="2"/>
        <v>20</v>
      </c>
      <c r="E18" s="29">
        <f t="shared" si="2"/>
        <v>17</v>
      </c>
      <c r="F18" s="29">
        <f t="shared" si="2"/>
        <v>24</v>
      </c>
      <c r="G18" s="29">
        <f t="shared" si="2"/>
        <v>13</v>
      </c>
      <c r="H18" s="29">
        <f t="shared" si="2"/>
        <v>26</v>
      </c>
      <c r="I18" s="29">
        <f t="shared" si="2"/>
        <v>20</v>
      </c>
      <c r="J18" s="29">
        <f t="shared" si="2"/>
        <v>30</v>
      </c>
      <c r="K18" s="29">
        <f t="shared" si="2"/>
        <v>29</v>
      </c>
      <c r="L18" s="29">
        <f t="shared" si="2"/>
        <v>22</v>
      </c>
      <c r="M18" s="29">
        <f t="shared" si="2"/>
        <v>16</v>
      </c>
      <c r="N18" s="29">
        <f t="shared" si="2"/>
        <v>27</v>
      </c>
      <c r="O18" s="29">
        <f t="shared" si="2"/>
        <v>19</v>
      </c>
      <c r="P18" s="29">
        <f t="shared" si="2"/>
        <v>12</v>
      </c>
      <c r="Q18" s="29">
        <f t="shared" si="2"/>
        <v>20</v>
      </c>
      <c r="R18" s="29">
        <f t="shared" si="2"/>
        <v>19</v>
      </c>
      <c r="S18" s="29">
        <f t="shared" si="2"/>
        <v>16</v>
      </c>
      <c r="T18" s="29">
        <f t="shared" si="2"/>
        <v>19</v>
      </c>
      <c r="U18" s="29">
        <f t="shared" si="2"/>
        <v>20</v>
      </c>
      <c r="V18" s="29">
        <f t="shared" si="2"/>
        <v>29</v>
      </c>
      <c r="W18" s="29">
        <f t="shared" si="2"/>
        <v>15</v>
      </c>
      <c r="X18" s="29">
        <f t="shared" si="2"/>
        <v>12</v>
      </c>
      <c r="Y18" s="29">
        <f t="shared" si="2"/>
        <v>18</v>
      </c>
      <c r="Z18" s="29">
        <f t="shared" si="2"/>
        <v>25</v>
      </c>
      <c r="AA18" s="29">
        <f t="shared" si="2"/>
        <v>25</v>
      </c>
      <c r="AB18" s="29">
        <f t="shared" si="2"/>
        <v>33</v>
      </c>
      <c r="AC18" s="29">
        <f t="shared" si="2"/>
        <v>33</v>
      </c>
      <c r="AD18" s="29">
        <f t="shared" si="2"/>
        <v>32</v>
      </c>
      <c r="AE18" s="29">
        <f t="shared" si="2"/>
        <v>21</v>
      </c>
      <c r="AF18" s="29">
        <f t="shared" si="2"/>
        <v>13</v>
      </c>
      <c r="AG18" s="28">
        <f>SUM(AG10,AG16)</f>
        <v>689</v>
      </c>
      <c r="AH18" s="44">
        <f>AVERAGE(B18:AF18)</f>
        <v>21.806451612903224</v>
      </c>
    </row>
    <row r="19" spans="1:34">
      <c r="A19" s="247" t="s">
        <v>14</v>
      </c>
      <c r="B19" s="247"/>
      <c r="C19" s="247"/>
      <c r="D19" s="247"/>
      <c r="E19" s="247"/>
      <c r="F19" s="247"/>
      <c r="G19" s="247"/>
      <c r="H19" s="247"/>
      <c r="I19" s="247"/>
      <c r="J19" s="247"/>
    </row>
    <row r="20" spans="1:34">
      <c r="A20" s="247" t="s">
        <v>15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</row>
  </sheetData>
  <mergeCells count="6">
    <mergeCell ref="A20:N20"/>
    <mergeCell ref="A19:J19"/>
    <mergeCell ref="A1:A2"/>
    <mergeCell ref="B1:AH1"/>
    <mergeCell ref="A3:AH3"/>
    <mergeCell ref="A12:AH12"/>
  </mergeCells>
  <pageMargins left="1.1811023622047245" right="0.51181102362204722" top="0.98425196850393704" bottom="0.78740157480314965" header="0.31496062992125984" footer="0.31496062992125984"/>
  <pageSetup paperSize="9" scale="89" orientation="landscape" r:id="rId1"/>
  <headerFooter>
    <oddHeader>&amp;CDEPARTAMENTO DE SERVIÇOS FUNERÁRIOS - SSP01SEÇÃO TÉCNICA DE INFORMAÇÕES GERENCIAIS - SSP01.04.02&amp;R&amp;9 25/05/2020</oddHeader>
  </headerFooter>
  <rowBreaks count="1" manualBreakCount="1">
    <brk id="3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12</v>
      </c>
      <c r="C4" s="21">
        <v>17</v>
      </c>
      <c r="D4" s="21">
        <v>18</v>
      </c>
      <c r="E4" s="21">
        <v>10</v>
      </c>
      <c r="F4" s="21">
        <v>10</v>
      </c>
      <c r="G4" s="21">
        <v>21</v>
      </c>
      <c r="H4" s="21">
        <v>12</v>
      </c>
      <c r="I4" s="21">
        <v>8</v>
      </c>
      <c r="J4" s="21">
        <v>11</v>
      </c>
      <c r="K4" s="21">
        <v>11</v>
      </c>
      <c r="L4" s="21">
        <v>15</v>
      </c>
      <c r="M4" s="21">
        <v>10</v>
      </c>
      <c r="N4" s="21">
        <v>14</v>
      </c>
      <c r="O4" s="21">
        <v>9</v>
      </c>
      <c r="P4" s="21">
        <v>9</v>
      </c>
      <c r="Q4" s="21">
        <v>14</v>
      </c>
      <c r="R4" s="10">
        <v>21</v>
      </c>
      <c r="S4" s="10">
        <v>8</v>
      </c>
      <c r="T4" s="10">
        <v>13</v>
      </c>
      <c r="U4" s="10">
        <v>13</v>
      </c>
      <c r="V4" s="10">
        <v>11</v>
      </c>
      <c r="W4" s="10">
        <v>10</v>
      </c>
      <c r="X4" s="10">
        <v>15</v>
      </c>
      <c r="Y4" s="10">
        <v>13</v>
      </c>
      <c r="Z4" s="10">
        <v>10</v>
      </c>
      <c r="AA4" s="10">
        <v>13</v>
      </c>
      <c r="AB4" s="10">
        <v>13</v>
      </c>
      <c r="AC4" s="10">
        <v>14</v>
      </c>
      <c r="AD4" s="10">
        <v>16</v>
      </c>
      <c r="AE4" s="10">
        <v>12</v>
      </c>
      <c r="AF4" s="11">
        <v>10</v>
      </c>
      <c r="AG4" s="17">
        <v>403</v>
      </c>
      <c r="AH4" s="41">
        <f>AVERAGE(B4:AF4)</f>
        <v>12.67741935483871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2</v>
      </c>
      <c r="C6" s="20">
        <v>0</v>
      </c>
      <c r="D6" s="20">
        <v>6</v>
      </c>
      <c r="E6" s="20">
        <v>10</v>
      </c>
      <c r="F6" s="20">
        <v>7</v>
      </c>
      <c r="G6" s="20">
        <v>3</v>
      </c>
      <c r="H6" s="20">
        <v>9</v>
      </c>
      <c r="I6" s="20">
        <v>7</v>
      </c>
      <c r="J6" s="20">
        <v>4</v>
      </c>
      <c r="K6" s="20">
        <v>5</v>
      </c>
      <c r="L6" s="20">
        <v>5</v>
      </c>
      <c r="M6" s="20">
        <v>7</v>
      </c>
      <c r="N6" s="20">
        <v>2</v>
      </c>
      <c r="O6" s="20">
        <v>6</v>
      </c>
      <c r="P6" s="20">
        <v>8</v>
      </c>
      <c r="Q6" s="20">
        <v>4</v>
      </c>
      <c r="R6" s="2">
        <v>4</v>
      </c>
      <c r="S6" s="2">
        <v>1</v>
      </c>
      <c r="T6" s="20">
        <v>5</v>
      </c>
      <c r="U6" s="2">
        <v>2</v>
      </c>
      <c r="V6" s="2">
        <v>4</v>
      </c>
      <c r="W6" s="2">
        <v>4</v>
      </c>
      <c r="X6" s="2">
        <v>1</v>
      </c>
      <c r="Y6" s="2">
        <v>2</v>
      </c>
      <c r="Z6" s="2">
        <v>7</v>
      </c>
      <c r="AA6" s="2">
        <v>9</v>
      </c>
      <c r="AB6" s="2">
        <v>2</v>
      </c>
      <c r="AC6" s="2">
        <v>6</v>
      </c>
      <c r="AD6" s="2">
        <v>3</v>
      </c>
      <c r="AE6" s="2">
        <v>4</v>
      </c>
      <c r="AF6" s="12">
        <v>6</v>
      </c>
      <c r="AG6" s="18">
        <f>SUM(B6:AF6)</f>
        <v>145</v>
      </c>
      <c r="AH6" s="41">
        <f t="shared" ref="AH6:AH8" si="0">AVERAGE(B6:AF6)</f>
        <v>4.67741935483871</v>
      </c>
    </row>
    <row r="7" spans="1:34" ht="15.75" thickBot="1">
      <c r="A7" s="4" t="s">
        <v>7</v>
      </c>
      <c r="B7" s="2">
        <v>3</v>
      </c>
      <c r="C7" s="2">
        <v>0</v>
      </c>
      <c r="D7" s="2">
        <v>0</v>
      </c>
      <c r="E7" s="2">
        <v>0</v>
      </c>
      <c r="F7" s="2">
        <v>0</v>
      </c>
      <c r="G7" s="2">
        <v>3</v>
      </c>
      <c r="H7" s="2">
        <v>0</v>
      </c>
      <c r="I7" s="2">
        <v>0</v>
      </c>
      <c r="J7" s="2">
        <v>2</v>
      </c>
      <c r="K7" s="2">
        <v>0</v>
      </c>
      <c r="L7" s="2">
        <v>0</v>
      </c>
      <c r="M7" s="2">
        <v>1</v>
      </c>
      <c r="N7" s="2">
        <v>2</v>
      </c>
      <c r="O7" s="20">
        <v>1</v>
      </c>
      <c r="P7" s="20">
        <v>0</v>
      </c>
      <c r="Q7" s="2">
        <v>0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1</v>
      </c>
      <c r="Z7" s="2">
        <v>1</v>
      </c>
      <c r="AA7" s="2">
        <v>1</v>
      </c>
      <c r="AB7" s="2">
        <v>0</v>
      </c>
      <c r="AC7" s="2">
        <v>0</v>
      </c>
      <c r="AD7" s="2">
        <v>1</v>
      </c>
      <c r="AE7" s="2">
        <v>0</v>
      </c>
      <c r="AF7" s="12">
        <v>0</v>
      </c>
      <c r="AG7" s="18">
        <f>SUM(B7:AF7)</f>
        <v>18</v>
      </c>
      <c r="AH7" s="41">
        <f t="shared" si="0"/>
        <v>0.58064516129032262</v>
      </c>
    </row>
    <row r="8" spans="1:34" ht="15.75" thickBot="1">
      <c r="A8" s="6" t="s">
        <v>8</v>
      </c>
      <c r="B8" s="7">
        <v>1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9">
        <f>SUM(B8:AF8)</f>
        <v>4</v>
      </c>
      <c r="AH8" s="41">
        <f t="shared" si="0"/>
        <v>0.12903225806451613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18</v>
      </c>
      <c r="C10" s="9">
        <f t="shared" ref="C10:AE10" si="1">IF(C4&lt;&gt;"",SUM(C4:C8),"")</f>
        <v>17</v>
      </c>
      <c r="D10" s="9">
        <f t="shared" si="1"/>
        <v>24</v>
      </c>
      <c r="E10" s="9">
        <f t="shared" si="1"/>
        <v>20</v>
      </c>
      <c r="F10" s="9">
        <f t="shared" si="1"/>
        <v>18</v>
      </c>
      <c r="G10" s="9">
        <f t="shared" si="1"/>
        <v>27</v>
      </c>
      <c r="H10" s="9">
        <f t="shared" si="1"/>
        <v>21</v>
      </c>
      <c r="I10" s="9">
        <f t="shared" si="1"/>
        <v>15</v>
      </c>
      <c r="J10" s="9">
        <f t="shared" si="1"/>
        <v>17</v>
      </c>
      <c r="K10" s="9">
        <f t="shared" si="1"/>
        <v>16</v>
      </c>
      <c r="L10" s="9">
        <f t="shared" si="1"/>
        <v>21</v>
      </c>
      <c r="M10" s="9">
        <f t="shared" si="1"/>
        <v>18</v>
      </c>
      <c r="N10" s="9">
        <f t="shared" si="1"/>
        <v>18</v>
      </c>
      <c r="O10" s="9">
        <f t="shared" si="1"/>
        <v>17</v>
      </c>
      <c r="P10" s="9">
        <f t="shared" si="1"/>
        <v>17</v>
      </c>
      <c r="Q10" s="9">
        <f t="shared" si="1"/>
        <v>18</v>
      </c>
      <c r="R10" s="9">
        <f t="shared" si="1"/>
        <v>26</v>
      </c>
      <c r="S10" s="9">
        <f t="shared" si="1"/>
        <v>9</v>
      </c>
      <c r="T10" s="9">
        <f t="shared" si="1"/>
        <v>18</v>
      </c>
      <c r="U10" s="9">
        <f t="shared" si="1"/>
        <v>15</v>
      </c>
      <c r="V10" s="9">
        <f t="shared" si="1"/>
        <v>15</v>
      </c>
      <c r="W10" s="9">
        <f t="shared" si="1"/>
        <v>15</v>
      </c>
      <c r="X10" s="9">
        <f t="shared" si="1"/>
        <v>16</v>
      </c>
      <c r="Y10" s="9">
        <f t="shared" si="1"/>
        <v>16</v>
      </c>
      <c r="Z10" s="9">
        <f t="shared" si="1"/>
        <v>18</v>
      </c>
      <c r="AA10" s="9">
        <f t="shared" si="1"/>
        <v>23</v>
      </c>
      <c r="AB10" s="9">
        <f t="shared" si="1"/>
        <v>15</v>
      </c>
      <c r="AC10" s="9">
        <f t="shared" si="1"/>
        <v>20</v>
      </c>
      <c r="AD10" s="9">
        <f t="shared" si="1"/>
        <v>20</v>
      </c>
      <c r="AE10" s="9">
        <f t="shared" si="1"/>
        <v>16</v>
      </c>
      <c r="AF10" s="9">
        <f t="shared" ref="AF10" si="2">IF(AF4&lt;"",SUM(AF4:AF8),"")</f>
        <v>16</v>
      </c>
      <c r="AG10" s="16">
        <f t="shared" ref="AG10" si="3">SUM(AG4:AG8)</f>
        <v>570</v>
      </c>
      <c r="AH10" s="44">
        <f>AVERAGE(B10:AF10)</f>
        <v>18.06451612903226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1</v>
      </c>
      <c r="C13" s="45">
        <v>0</v>
      </c>
      <c r="D13" s="45">
        <v>1</v>
      </c>
      <c r="E13" s="45">
        <v>1</v>
      </c>
      <c r="F13" s="45">
        <v>0</v>
      </c>
      <c r="G13" s="46">
        <v>0</v>
      </c>
      <c r="H13" s="45">
        <v>2</v>
      </c>
      <c r="I13" s="45">
        <v>0</v>
      </c>
      <c r="J13" s="46">
        <v>0</v>
      </c>
      <c r="K13" s="46">
        <v>1</v>
      </c>
      <c r="L13" s="45">
        <v>2</v>
      </c>
      <c r="M13" s="45">
        <v>1</v>
      </c>
      <c r="N13" s="46">
        <v>0</v>
      </c>
      <c r="O13" s="46">
        <v>0</v>
      </c>
      <c r="P13" s="46">
        <v>0</v>
      </c>
      <c r="Q13" s="46">
        <v>0</v>
      </c>
      <c r="R13" s="46">
        <v>1</v>
      </c>
      <c r="S13" s="45">
        <v>0</v>
      </c>
      <c r="T13" s="45">
        <v>2</v>
      </c>
      <c r="U13" s="45">
        <v>0</v>
      </c>
      <c r="V13" s="45">
        <v>1</v>
      </c>
      <c r="W13" s="45">
        <v>0</v>
      </c>
      <c r="X13" s="46">
        <v>1</v>
      </c>
      <c r="Y13" s="45">
        <v>0</v>
      </c>
      <c r="Z13" s="46">
        <v>1</v>
      </c>
      <c r="AA13" s="45">
        <v>1</v>
      </c>
      <c r="AB13" s="46">
        <v>0</v>
      </c>
      <c r="AC13" s="45">
        <v>0</v>
      </c>
      <c r="AD13" s="45">
        <v>0</v>
      </c>
      <c r="AE13" s="46">
        <v>3</v>
      </c>
      <c r="AF13" s="46">
        <v>1</v>
      </c>
      <c r="AG13" s="47">
        <f>SUM(B13:AF13)</f>
        <v>20</v>
      </c>
      <c r="AH13" s="42">
        <f>AVERAGE(B13:AF13)</f>
        <v>0.64516129032258063</v>
      </c>
    </row>
    <row r="14" spans="1:34" ht="15.75" thickBot="1">
      <c r="A14" s="6" t="s">
        <v>18</v>
      </c>
      <c r="B14" s="7">
        <v>3</v>
      </c>
      <c r="C14" s="7">
        <v>6</v>
      </c>
      <c r="D14" s="7">
        <v>4</v>
      </c>
      <c r="E14" s="7">
        <v>4</v>
      </c>
      <c r="F14" s="7">
        <v>4</v>
      </c>
      <c r="G14" s="7">
        <v>4</v>
      </c>
      <c r="H14" s="7">
        <v>3</v>
      </c>
      <c r="I14" s="33">
        <v>2</v>
      </c>
      <c r="J14" s="33">
        <v>5</v>
      </c>
      <c r="K14" s="7">
        <v>5</v>
      </c>
      <c r="L14" s="7">
        <v>4</v>
      </c>
      <c r="M14" s="7">
        <v>2</v>
      </c>
      <c r="N14" s="33">
        <v>5</v>
      </c>
      <c r="O14" s="7">
        <v>4</v>
      </c>
      <c r="P14" s="7">
        <v>3</v>
      </c>
      <c r="Q14" s="7">
        <v>7</v>
      </c>
      <c r="R14" s="7">
        <v>3</v>
      </c>
      <c r="S14" s="7">
        <v>5</v>
      </c>
      <c r="T14" s="7">
        <v>11</v>
      </c>
      <c r="U14" s="7">
        <v>6</v>
      </c>
      <c r="V14" s="7">
        <v>0</v>
      </c>
      <c r="W14" s="7">
        <v>4</v>
      </c>
      <c r="X14" s="7">
        <v>8</v>
      </c>
      <c r="Y14" s="33">
        <v>7</v>
      </c>
      <c r="Z14" s="7">
        <v>5</v>
      </c>
      <c r="AA14" s="7">
        <v>5</v>
      </c>
      <c r="AB14" s="7">
        <v>3</v>
      </c>
      <c r="AC14" s="7">
        <v>3</v>
      </c>
      <c r="AD14" s="7">
        <v>2</v>
      </c>
      <c r="AE14" s="7">
        <v>4</v>
      </c>
      <c r="AF14" s="7">
        <v>6</v>
      </c>
      <c r="AG14" s="24">
        <f>SUM(B14:AF14)</f>
        <v>137</v>
      </c>
      <c r="AH14" s="42">
        <f>AVERAGE(B14:AF14)</f>
        <v>4.419354838709677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"",SUM(B13:B14),"")</f>
        <v>4</v>
      </c>
      <c r="C16" s="9">
        <f t="shared" ref="C16:AF16" si="4">IF(C14 &lt;&gt; "",SUM(C13:C14),"")</f>
        <v>6</v>
      </c>
      <c r="D16" s="9">
        <f t="shared" si="4"/>
        <v>5</v>
      </c>
      <c r="E16" s="9">
        <f t="shared" si="4"/>
        <v>5</v>
      </c>
      <c r="F16" s="9">
        <f t="shared" si="4"/>
        <v>4</v>
      </c>
      <c r="G16" s="9">
        <f t="shared" si="4"/>
        <v>4</v>
      </c>
      <c r="H16" s="9">
        <f t="shared" si="4"/>
        <v>5</v>
      </c>
      <c r="I16" s="9">
        <f t="shared" si="4"/>
        <v>2</v>
      </c>
      <c r="J16" s="9">
        <f t="shared" si="4"/>
        <v>5</v>
      </c>
      <c r="K16" s="9">
        <f t="shared" si="4"/>
        <v>6</v>
      </c>
      <c r="L16" s="9">
        <f t="shared" si="4"/>
        <v>6</v>
      </c>
      <c r="M16" s="9">
        <f t="shared" si="4"/>
        <v>3</v>
      </c>
      <c r="N16" s="9">
        <f t="shared" si="4"/>
        <v>5</v>
      </c>
      <c r="O16" s="9">
        <f t="shared" si="4"/>
        <v>4</v>
      </c>
      <c r="P16" s="9">
        <f t="shared" si="4"/>
        <v>3</v>
      </c>
      <c r="Q16" s="9">
        <f t="shared" si="4"/>
        <v>7</v>
      </c>
      <c r="R16" s="9">
        <f t="shared" si="4"/>
        <v>4</v>
      </c>
      <c r="S16" s="9">
        <f t="shared" si="4"/>
        <v>5</v>
      </c>
      <c r="T16" s="9">
        <f t="shared" si="4"/>
        <v>13</v>
      </c>
      <c r="U16" s="9">
        <f t="shared" si="4"/>
        <v>6</v>
      </c>
      <c r="V16" s="9">
        <f t="shared" si="4"/>
        <v>1</v>
      </c>
      <c r="W16" s="9">
        <f t="shared" si="4"/>
        <v>4</v>
      </c>
      <c r="X16" s="9">
        <f t="shared" si="4"/>
        <v>9</v>
      </c>
      <c r="Y16" s="9">
        <f t="shared" si="4"/>
        <v>7</v>
      </c>
      <c r="Z16" s="9">
        <f t="shared" si="4"/>
        <v>6</v>
      </c>
      <c r="AA16" s="9">
        <f t="shared" si="4"/>
        <v>6</v>
      </c>
      <c r="AB16" s="9">
        <f t="shared" si="4"/>
        <v>3</v>
      </c>
      <c r="AC16" s="9">
        <f t="shared" si="4"/>
        <v>3</v>
      </c>
      <c r="AD16" s="9">
        <f t="shared" si="4"/>
        <v>2</v>
      </c>
      <c r="AE16" s="9">
        <f t="shared" si="4"/>
        <v>7</v>
      </c>
      <c r="AF16" s="9">
        <f t="shared" si="4"/>
        <v>7</v>
      </c>
      <c r="AG16" s="26">
        <f>SUM(AG13:AG14)</f>
        <v>157</v>
      </c>
      <c r="AH16" s="44">
        <f>AVERAGE(B16:AF16)</f>
        <v>5.064516129032258</v>
      </c>
    </row>
    <row r="17" spans="1:34" ht="14.25" customHeight="1" thickBot="1"/>
    <row r="18" spans="1:34" ht="16.5" thickBot="1">
      <c r="A18" s="27" t="s">
        <v>13</v>
      </c>
      <c r="B18" s="29">
        <f>IF(B16&lt;&gt;"",SUM(B10,B16),"")</f>
        <v>22</v>
      </c>
      <c r="C18" s="29">
        <f t="shared" ref="C18:AF18" si="5">IF(C16&lt;&gt;"",SUM(C10,C16),"")</f>
        <v>23</v>
      </c>
      <c r="D18" s="29">
        <f t="shared" si="5"/>
        <v>29</v>
      </c>
      <c r="E18" s="29">
        <f t="shared" si="5"/>
        <v>25</v>
      </c>
      <c r="F18" s="29">
        <f t="shared" si="5"/>
        <v>22</v>
      </c>
      <c r="G18" s="29">
        <f t="shared" si="5"/>
        <v>31</v>
      </c>
      <c r="H18" s="29">
        <f t="shared" si="5"/>
        <v>26</v>
      </c>
      <c r="I18" s="29">
        <f t="shared" si="5"/>
        <v>17</v>
      </c>
      <c r="J18" s="29">
        <f t="shared" si="5"/>
        <v>22</v>
      </c>
      <c r="K18" s="29">
        <f t="shared" si="5"/>
        <v>22</v>
      </c>
      <c r="L18" s="29">
        <f t="shared" si="5"/>
        <v>27</v>
      </c>
      <c r="M18" s="29">
        <f t="shared" si="5"/>
        <v>21</v>
      </c>
      <c r="N18" s="29">
        <f t="shared" si="5"/>
        <v>23</v>
      </c>
      <c r="O18" s="29">
        <f t="shared" si="5"/>
        <v>21</v>
      </c>
      <c r="P18" s="29">
        <f t="shared" si="5"/>
        <v>20</v>
      </c>
      <c r="Q18" s="29">
        <f t="shared" si="5"/>
        <v>25</v>
      </c>
      <c r="R18" s="29">
        <f t="shared" si="5"/>
        <v>30</v>
      </c>
      <c r="S18" s="29">
        <f t="shared" si="5"/>
        <v>14</v>
      </c>
      <c r="T18" s="29">
        <f t="shared" si="5"/>
        <v>31</v>
      </c>
      <c r="U18" s="29">
        <f t="shared" si="5"/>
        <v>21</v>
      </c>
      <c r="V18" s="29">
        <f t="shared" si="5"/>
        <v>16</v>
      </c>
      <c r="W18" s="29">
        <f t="shared" si="5"/>
        <v>19</v>
      </c>
      <c r="X18" s="29">
        <f t="shared" si="5"/>
        <v>25</v>
      </c>
      <c r="Y18" s="29">
        <f t="shared" si="5"/>
        <v>23</v>
      </c>
      <c r="Z18" s="29">
        <f t="shared" si="5"/>
        <v>24</v>
      </c>
      <c r="AA18" s="29">
        <f t="shared" si="5"/>
        <v>29</v>
      </c>
      <c r="AB18" s="29">
        <f t="shared" si="5"/>
        <v>18</v>
      </c>
      <c r="AC18" s="29">
        <f t="shared" si="5"/>
        <v>23</v>
      </c>
      <c r="AD18" s="29">
        <f t="shared" si="5"/>
        <v>22</v>
      </c>
      <c r="AE18" s="29">
        <f t="shared" si="5"/>
        <v>23</v>
      </c>
      <c r="AF18" s="29">
        <f t="shared" si="5"/>
        <v>23</v>
      </c>
      <c r="AG18" s="28">
        <f>SUM(AG10,AG16)</f>
        <v>727</v>
      </c>
      <c r="AH18" s="44">
        <f>AVERAGE(B18:AF18)</f>
        <v>23.129032258064516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1"/>
      <c r="U19" s="31"/>
      <c r="V19" s="31"/>
      <c r="Y19" s="83"/>
      <c r="AB19" s="84"/>
      <c r="AC19" s="82"/>
      <c r="AD19" s="32"/>
      <c r="AE19" s="32"/>
      <c r="AF19" s="32"/>
    </row>
    <row r="20" spans="1:3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</sheetData>
  <mergeCells count="5">
    <mergeCell ref="A1:A2"/>
    <mergeCell ref="B1:AH1"/>
    <mergeCell ref="A3:AH3"/>
    <mergeCell ref="A12:AH12"/>
    <mergeCell ref="A19:N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30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9</v>
      </c>
      <c r="C4" s="21">
        <v>11</v>
      </c>
      <c r="D4" s="21">
        <v>10</v>
      </c>
      <c r="E4" s="21">
        <v>13</v>
      </c>
      <c r="F4" s="21">
        <v>14</v>
      </c>
      <c r="G4" s="21">
        <v>11</v>
      </c>
      <c r="H4" s="21">
        <v>16</v>
      </c>
      <c r="I4" s="21">
        <v>10</v>
      </c>
      <c r="J4" s="21">
        <v>9</v>
      </c>
      <c r="K4" s="21">
        <v>13</v>
      </c>
      <c r="L4" s="21">
        <v>11</v>
      </c>
      <c r="M4" s="21">
        <v>8</v>
      </c>
      <c r="N4" s="21">
        <v>16</v>
      </c>
      <c r="O4" s="21">
        <v>15</v>
      </c>
      <c r="P4" s="21">
        <v>11</v>
      </c>
      <c r="Q4" s="21">
        <v>7</v>
      </c>
      <c r="R4" s="10">
        <v>10</v>
      </c>
      <c r="S4" s="10">
        <v>14</v>
      </c>
      <c r="T4" s="10">
        <v>9</v>
      </c>
      <c r="U4" s="10">
        <v>14</v>
      </c>
      <c r="V4" s="10">
        <v>14</v>
      </c>
      <c r="W4" s="10">
        <v>10</v>
      </c>
      <c r="X4" s="10">
        <v>9</v>
      </c>
      <c r="Y4" s="10">
        <v>16</v>
      </c>
      <c r="Z4" s="10">
        <v>15</v>
      </c>
      <c r="AA4" s="10">
        <v>9</v>
      </c>
      <c r="AB4" s="10">
        <v>13</v>
      </c>
      <c r="AC4" s="10">
        <v>15</v>
      </c>
      <c r="AD4" s="10">
        <v>7</v>
      </c>
      <c r="AE4" s="10">
        <v>9</v>
      </c>
      <c r="AF4" s="11"/>
      <c r="AG4" s="17">
        <v>349</v>
      </c>
      <c r="AH4" s="41">
        <f>AVERAGE(B4:AF4)</f>
        <v>11.6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7</v>
      </c>
      <c r="C6" s="20">
        <v>4</v>
      </c>
      <c r="D6" s="20">
        <v>8</v>
      </c>
      <c r="E6" s="20">
        <v>5</v>
      </c>
      <c r="F6" s="20">
        <v>5</v>
      </c>
      <c r="G6" s="20">
        <v>1</v>
      </c>
      <c r="H6" s="20">
        <v>3</v>
      </c>
      <c r="I6" s="20">
        <v>8</v>
      </c>
      <c r="J6" s="20">
        <v>8</v>
      </c>
      <c r="K6" s="20">
        <v>1</v>
      </c>
      <c r="L6" s="20">
        <v>5</v>
      </c>
      <c r="M6" s="20">
        <v>5</v>
      </c>
      <c r="N6" s="20">
        <v>4</v>
      </c>
      <c r="O6" s="20">
        <v>6</v>
      </c>
      <c r="P6" s="20">
        <v>8</v>
      </c>
      <c r="Q6" s="20">
        <v>4</v>
      </c>
      <c r="R6" s="2">
        <v>6</v>
      </c>
      <c r="S6" s="2">
        <v>3</v>
      </c>
      <c r="T6" s="20">
        <v>5</v>
      </c>
      <c r="U6" s="2">
        <v>7</v>
      </c>
      <c r="V6" s="2">
        <v>4</v>
      </c>
      <c r="W6" s="2">
        <v>8</v>
      </c>
      <c r="X6" s="2">
        <v>4</v>
      </c>
      <c r="Y6" s="2">
        <v>5</v>
      </c>
      <c r="Z6" s="2">
        <v>4</v>
      </c>
      <c r="AA6" s="2">
        <v>5</v>
      </c>
      <c r="AB6" s="2">
        <v>7</v>
      </c>
      <c r="AC6" s="2">
        <v>3</v>
      </c>
      <c r="AD6" s="2">
        <v>8</v>
      </c>
      <c r="AE6" s="2">
        <v>4</v>
      </c>
      <c r="AF6" s="12"/>
      <c r="AG6" s="18">
        <v>156</v>
      </c>
      <c r="AH6" s="41">
        <f t="shared" ref="AH6:AH8" si="0">AVERAGE(B6:AF6)</f>
        <v>5.166666666666667</v>
      </c>
    </row>
    <row r="7" spans="1:34" ht="15.75" thickBot="1">
      <c r="A7" s="4" t="s">
        <v>7</v>
      </c>
      <c r="B7" s="2">
        <v>0</v>
      </c>
      <c r="C7" s="2">
        <v>0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2">
        <v>1</v>
      </c>
      <c r="N7" s="2">
        <v>1</v>
      </c>
      <c r="O7" s="20">
        <v>0</v>
      </c>
      <c r="P7" s="20">
        <v>1</v>
      </c>
      <c r="Q7" s="2">
        <v>1</v>
      </c>
      <c r="R7" s="2">
        <v>2</v>
      </c>
      <c r="S7" s="2">
        <v>2</v>
      </c>
      <c r="T7" s="2">
        <v>1</v>
      </c>
      <c r="U7" s="2">
        <v>1</v>
      </c>
      <c r="V7" s="2">
        <v>2</v>
      </c>
      <c r="W7" s="2">
        <v>3</v>
      </c>
      <c r="X7" s="2">
        <v>2</v>
      </c>
      <c r="Y7" s="2">
        <v>1</v>
      </c>
      <c r="Z7" s="2">
        <v>1</v>
      </c>
      <c r="AA7" s="2">
        <v>0</v>
      </c>
      <c r="AB7" s="2">
        <v>2</v>
      </c>
      <c r="AC7" s="2">
        <v>1</v>
      </c>
      <c r="AD7" s="2">
        <v>1</v>
      </c>
      <c r="AE7" s="2">
        <v>0</v>
      </c>
      <c r="AF7" s="12"/>
      <c r="AG7" s="18">
        <v>29</v>
      </c>
      <c r="AH7" s="41">
        <f t="shared" si="0"/>
        <v>0.93333333333333335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9">
        <f>SUM(B8:AF8)</f>
        <v>0</v>
      </c>
      <c r="AH8" s="41">
        <f t="shared" si="0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16</v>
      </c>
      <c r="C10" s="9">
        <f t="shared" ref="C10:AE10" si="1">IF(C4&lt;&gt;"",SUM(C4:C8),"")</f>
        <v>15</v>
      </c>
      <c r="D10" s="9">
        <f t="shared" si="1"/>
        <v>19</v>
      </c>
      <c r="E10" s="9">
        <f t="shared" si="1"/>
        <v>19</v>
      </c>
      <c r="F10" s="9">
        <f t="shared" si="1"/>
        <v>20</v>
      </c>
      <c r="G10" s="9">
        <f t="shared" si="1"/>
        <v>12</v>
      </c>
      <c r="H10" s="9">
        <f t="shared" si="1"/>
        <v>19</v>
      </c>
      <c r="I10" s="9">
        <f t="shared" si="1"/>
        <v>18</v>
      </c>
      <c r="J10" s="9">
        <f t="shared" si="1"/>
        <v>17</v>
      </c>
      <c r="K10" s="9">
        <f t="shared" si="1"/>
        <v>15</v>
      </c>
      <c r="L10" s="9">
        <f t="shared" si="1"/>
        <v>17</v>
      </c>
      <c r="M10" s="9">
        <f t="shared" si="1"/>
        <v>14</v>
      </c>
      <c r="N10" s="9">
        <f t="shared" si="1"/>
        <v>21</v>
      </c>
      <c r="O10" s="9">
        <f t="shared" si="1"/>
        <v>21</v>
      </c>
      <c r="P10" s="9">
        <f t="shared" si="1"/>
        <v>20</v>
      </c>
      <c r="Q10" s="9">
        <f t="shared" si="1"/>
        <v>12</v>
      </c>
      <c r="R10" s="9">
        <f t="shared" si="1"/>
        <v>18</v>
      </c>
      <c r="S10" s="9">
        <f t="shared" si="1"/>
        <v>19</v>
      </c>
      <c r="T10" s="9">
        <f t="shared" si="1"/>
        <v>15</v>
      </c>
      <c r="U10" s="9">
        <f t="shared" si="1"/>
        <v>22</v>
      </c>
      <c r="V10" s="9">
        <f t="shared" si="1"/>
        <v>20</v>
      </c>
      <c r="W10" s="9">
        <f t="shared" si="1"/>
        <v>21</v>
      </c>
      <c r="X10" s="9">
        <f t="shared" si="1"/>
        <v>15</v>
      </c>
      <c r="Y10" s="9">
        <f t="shared" si="1"/>
        <v>22</v>
      </c>
      <c r="Z10" s="9">
        <f t="shared" si="1"/>
        <v>20</v>
      </c>
      <c r="AA10" s="9">
        <f t="shared" si="1"/>
        <v>14</v>
      </c>
      <c r="AB10" s="9">
        <f t="shared" si="1"/>
        <v>22</v>
      </c>
      <c r="AC10" s="9">
        <f t="shared" si="1"/>
        <v>19</v>
      </c>
      <c r="AD10" s="9">
        <f t="shared" si="1"/>
        <v>16</v>
      </c>
      <c r="AE10" s="9">
        <f t="shared" si="1"/>
        <v>13</v>
      </c>
      <c r="AF10" s="9" t="str">
        <f t="shared" ref="AF10" si="2">IF(AF4&lt;"",SUM(AF4:AF8),"")</f>
        <v/>
      </c>
      <c r="AG10" s="16">
        <f t="shared" ref="AG10" si="3">SUM(AG4:AG8)</f>
        <v>534</v>
      </c>
      <c r="AH10" s="44">
        <f>AVERAGE(B10:AF10)</f>
        <v>17.7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0</v>
      </c>
      <c r="C13" s="45">
        <v>1</v>
      </c>
      <c r="D13" s="45">
        <v>0</v>
      </c>
      <c r="E13" s="45">
        <v>0</v>
      </c>
      <c r="F13" s="45">
        <v>0</v>
      </c>
      <c r="G13" s="46">
        <v>1</v>
      </c>
      <c r="H13" s="45">
        <v>0</v>
      </c>
      <c r="I13" s="45">
        <v>0</v>
      </c>
      <c r="J13" s="46">
        <v>0</v>
      </c>
      <c r="K13" s="46">
        <v>0</v>
      </c>
      <c r="L13" s="45">
        <v>0</v>
      </c>
      <c r="M13" s="45">
        <v>2</v>
      </c>
      <c r="N13" s="46">
        <v>0</v>
      </c>
      <c r="O13" s="46">
        <v>1</v>
      </c>
      <c r="P13" s="46">
        <v>1</v>
      </c>
      <c r="Q13" s="46">
        <v>2</v>
      </c>
      <c r="R13" s="46">
        <v>1</v>
      </c>
      <c r="S13" s="45">
        <v>0</v>
      </c>
      <c r="T13" s="45">
        <v>1</v>
      </c>
      <c r="U13" s="45">
        <v>1</v>
      </c>
      <c r="V13" s="45">
        <v>1</v>
      </c>
      <c r="W13" s="45">
        <v>1</v>
      </c>
      <c r="X13" s="46">
        <v>0</v>
      </c>
      <c r="Y13" s="45">
        <v>0</v>
      </c>
      <c r="Z13" s="46">
        <v>0</v>
      </c>
      <c r="AA13" s="45">
        <v>0</v>
      </c>
      <c r="AB13" s="46">
        <v>1</v>
      </c>
      <c r="AC13" s="45">
        <v>0</v>
      </c>
      <c r="AD13" s="45">
        <v>2</v>
      </c>
      <c r="AE13" s="46">
        <v>2</v>
      </c>
      <c r="AF13" s="46"/>
      <c r="AG13" s="47">
        <f>SUM(B13:AF13)</f>
        <v>18</v>
      </c>
      <c r="AH13" s="42">
        <f>AVERAGE(B13:AF13)</f>
        <v>0.6</v>
      </c>
    </row>
    <row r="14" spans="1:34" ht="15.75" thickBot="1">
      <c r="A14" s="6" t="s">
        <v>18</v>
      </c>
      <c r="B14" s="7">
        <v>4</v>
      </c>
      <c r="C14" s="7">
        <v>2</v>
      </c>
      <c r="D14" s="7">
        <v>4</v>
      </c>
      <c r="E14" s="7">
        <v>7</v>
      </c>
      <c r="F14" s="7">
        <v>5</v>
      </c>
      <c r="G14" s="7">
        <v>6</v>
      </c>
      <c r="H14" s="7">
        <v>6</v>
      </c>
      <c r="I14" s="33">
        <v>12</v>
      </c>
      <c r="J14" s="33">
        <v>8</v>
      </c>
      <c r="K14" s="7">
        <v>5</v>
      </c>
      <c r="L14" s="7">
        <v>5</v>
      </c>
      <c r="M14" s="7">
        <v>5</v>
      </c>
      <c r="N14" s="33">
        <v>5</v>
      </c>
      <c r="O14" s="7">
        <v>5</v>
      </c>
      <c r="P14" s="7">
        <v>6</v>
      </c>
      <c r="Q14" s="7">
        <v>10</v>
      </c>
      <c r="R14" s="7">
        <v>7</v>
      </c>
      <c r="S14" s="7">
        <v>5</v>
      </c>
      <c r="T14" s="7">
        <v>4</v>
      </c>
      <c r="U14" s="7">
        <v>10</v>
      </c>
      <c r="V14" s="7">
        <v>7</v>
      </c>
      <c r="W14" s="7">
        <v>7</v>
      </c>
      <c r="X14" s="7">
        <v>8</v>
      </c>
      <c r="Y14" s="33">
        <v>6</v>
      </c>
      <c r="Z14" s="7">
        <v>3</v>
      </c>
      <c r="AA14" s="7">
        <v>7</v>
      </c>
      <c r="AB14" s="7">
        <v>5</v>
      </c>
      <c r="AC14" s="7">
        <v>4</v>
      </c>
      <c r="AD14" s="7">
        <v>5</v>
      </c>
      <c r="AE14" s="7">
        <v>7</v>
      </c>
      <c r="AF14" s="7"/>
      <c r="AG14" s="24">
        <f>SUM(B14:AF14)</f>
        <v>180</v>
      </c>
      <c r="AH14" s="42">
        <f>AVERAGE(B14:AF14)</f>
        <v>6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"",SUM(B13:B14),"")</f>
        <v>4</v>
      </c>
      <c r="C16" s="9">
        <f t="shared" ref="C16:AF16" si="4">IF(C14 &lt;&gt; "",SUM(C13:C14),"")</f>
        <v>3</v>
      </c>
      <c r="D16" s="9">
        <f t="shared" si="4"/>
        <v>4</v>
      </c>
      <c r="E16" s="9">
        <f t="shared" si="4"/>
        <v>7</v>
      </c>
      <c r="F16" s="9">
        <f t="shared" si="4"/>
        <v>5</v>
      </c>
      <c r="G16" s="9">
        <f t="shared" si="4"/>
        <v>7</v>
      </c>
      <c r="H16" s="9">
        <f t="shared" si="4"/>
        <v>6</v>
      </c>
      <c r="I16" s="9">
        <f t="shared" si="4"/>
        <v>12</v>
      </c>
      <c r="J16" s="9">
        <f t="shared" si="4"/>
        <v>8</v>
      </c>
      <c r="K16" s="9">
        <f t="shared" si="4"/>
        <v>5</v>
      </c>
      <c r="L16" s="9">
        <f t="shared" si="4"/>
        <v>5</v>
      </c>
      <c r="M16" s="9">
        <f t="shared" si="4"/>
        <v>7</v>
      </c>
      <c r="N16" s="9">
        <f t="shared" si="4"/>
        <v>5</v>
      </c>
      <c r="O16" s="9">
        <f t="shared" si="4"/>
        <v>6</v>
      </c>
      <c r="P16" s="9">
        <f t="shared" si="4"/>
        <v>7</v>
      </c>
      <c r="Q16" s="9">
        <f t="shared" si="4"/>
        <v>12</v>
      </c>
      <c r="R16" s="9">
        <f t="shared" si="4"/>
        <v>8</v>
      </c>
      <c r="S16" s="9">
        <f t="shared" si="4"/>
        <v>5</v>
      </c>
      <c r="T16" s="9">
        <f t="shared" si="4"/>
        <v>5</v>
      </c>
      <c r="U16" s="9">
        <f t="shared" si="4"/>
        <v>11</v>
      </c>
      <c r="V16" s="9">
        <f t="shared" si="4"/>
        <v>8</v>
      </c>
      <c r="W16" s="9">
        <f t="shared" si="4"/>
        <v>8</v>
      </c>
      <c r="X16" s="9">
        <f t="shared" si="4"/>
        <v>8</v>
      </c>
      <c r="Y16" s="9">
        <f t="shared" si="4"/>
        <v>6</v>
      </c>
      <c r="Z16" s="9">
        <f t="shared" si="4"/>
        <v>3</v>
      </c>
      <c r="AA16" s="9">
        <f t="shared" si="4"/>
        <v>7</v>
      </c>
      <c r="AB16" s="9">
        <f t="shared" si="4"/>
        <v>6</v>
      </c>
      <c r="AC16" s="9">
        <f t="shared" si="4"/>
        <v>4</v>
      </c>
      <c r="AD16" s="9">
        <f t="shared" si="4"/>
        <v>7</v>
      </c>
      <c r="AE16" s="9">
        <f t="shared" si="4"/>
        <v>9</v>
      </c>
      <c r="AF16" s="9" t="str">
        <f t="shared" si="4"/>
        <v/>
      </c>
      <c r="AG16" s="26">
        <f>SUM(AG13:AG14)</f>
        <v>198</v>
      </c>
      <c r="AH16" s="44">
        <f>AVERAGE(B16:AF16)</f>
        <v>6.6</v>
      </c>
    </row>
    <row r="17" spans="1:34" ht="14.25" customHeight="1" thickBot="1"/>
    <row r="18" spans="1:34" ht="16.5" thickBot="1">
      <c r="A18" s="27" t="s">
        <v>13</v>
      </c>
      <c r="B18" s="29">
        <f>IF(B16&lt;&gt;"",SUM(B10,B16),"")</f>
        <v>20</v>
      </c>
      <c r="C18" s="29">
        <f t="shared" ref="C18:AF18" si="5">IF(C16&lt;&gt;"",SUM(C10,C16),"")</f>
        <v>18</v>
      </c>
      <c r="D18" s="29">
        <f t="shared" si="5"/>
        <v>23</v>
      </c>
      <c r="E18" s="29">
        <f t="shared" si="5"/>
        <v>26</v>
      </c>
      <c r="F18" s="29">
        <f t="shared" si="5"/>
        <v>25</v>
      </c>
      <c r="G18" s="29">
        <f t="shared" si="5"/>
        <v>19</v>
      </c>
      <c r="H18" s="29">
        <f t="shared" si="5"/>
        <v>25</v>
      </c>
      <c r="I18" s="29">
        <f t="shared" si="5"/>
        <v>30</v>
      </c>
      <c r="J18" s="29">
        <f t="shared" si="5"/>
        <v>25</v>
      </c>
      <c r="K18" s="29">
        <f t="shared" si="5"/>
        <v>20</v>
      </c>
      <c r="L18" s="29">
        <f t="shared" si="5"/>
        <v>22</v>
      </c>
      <c r="M18" s="29">
        <f t="shared" si="5"/>
        <v>21</v>
      </c>
      <c r="N18" s="29">
        <f t="shared" si="5"/>
        <v>26</v>
      </c>
      <c r="O18" s="29">
        <f t="shared" si="5"/>
        <v>27</v>
      </c>
      <c r="P18" s="29">
        <f t="shared" si="5"/>
        <v>27</v>
      </c>
      <c r="Q18" s="29">
        <f t="shared" si="5"/>
        <v>24</v>
      </c>
      <c r="R18" s="29">
        <f t="shared" si="5"/>
        <v>26</v>
      </c>
      <c r="S18" s="29">
        <f t="shared" si="5"/>
        <v>24</v>
      </c>
      <c r="T18" s="29">
        <f t="shared" si="5"/>
        <v>20</v>
      </c>
      <c r="U18" s="29">
        <f t="shared" si="5"/>
        <v>33</v>
      </c>
      <c r="V18" s="29">
        <f t="shared" si="5"/>
        <v>28</v>
      </c>
      <c r="W18" s="29">
        <f t="shared" si="5"/>
        <v>29</v>
      </c>
      <c r="X18" s="29">
        <f t="shared" si="5"/>
        <v>23</v>
      </c>
      <c r="Y18" s="29">
        <f t="shared" si="5"/>
        <v>28</v>
      </c>
      <c r="Z18" s="29">
        <f t="shared" si="5"/>
        <v>23</v>
      </c>
      <c r="AA18" s="29">
        <f t="shared" si="5"/>
        <v>21</v>
      </c>
      <c r="AB18" s="29">
        <f t="shared" si="5"/>
        <v>28</v>
      </c>
      <c r="AC18" s="29">
        <f t="shared" si="5"/>
        <v>23</v>
      </c>
      <c r="AD18" s="29">
        <f t="shared" si="5"/>
        <v>23</v>
      </c>
      <c r="AE18" s="29">
        <f t="shared" si="5"/>
        <v>22</v>
      </c>
      <c r="AF18" s="29" t="str">
        <f t="shared" si="5"/>
        <v/>
      </c>
      <c r="AG18" s="28">
        <f>SUM(AG10,AG16)</f>
        <v>732</v>
      </c>
      <c r="AH18" s="44">
        <f>AVERAGE(B18:AF18)</f>
        <v>24.3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1"/>
      <c r="U19" s="31"/>
      <c r="V19" s="31"/>
      <c r="Y19" s="83"/>
      <c r="AB19" s="32"/>
      <c r="AC19" s="32"/>
      <c r="AD19" s="32"/>
      <c r="AE19" s="32"/>
      <c r="AF19" s="32"/>
    </row>
    <row r="20" spans="1:34">
      <c r="G20"/>
      <c r="H20"/>
      <c r="I20"/>
      <c r="J20"/>
      <c r="K20"/>
      <c r="L20"/>
      <c r="M20"/>
      <c r="N20"/>
      <c r="O20"/>
      <c r="P20"/>
      <c r="Q20"/>
      <c r="R20"/>
      <c r="S20"/>
      <c r="T20" s="85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4"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</sheetData>
  <mergeCells count="5">
    <mergeCell ref="A1:A2"/>
    <mergeCell ref="B1:AH1"/>
    <mergeCell ref="A3:AH3"/>
    <mergeCell ref="A12:AH12"/>
    <mergeCell ref="A19:N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31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15</v>
      </c>
      <c r="C4" s="21">
        <v>15</v>
      </c>
      <c r="D4" s="21">
        <v>23</v>
      </c>
      <c r="E4" s="21">
        <v>12</v>
      </c>
      <c r="F4" s="21">
        <v>8</v>
      </c>
      <c r="G4" s="21">
        <v>11</v>
      </c>
      <c r="H4" s="21">
        <v>8</v>
      </c>
      <c r="I4" s="21">
        <v>8</v>
      </c>
      <c r="J4" s="21">
        <v>10</v>
      </c>
      <c r="K4" s="21">
        <v>13</v>
      </c>
      <c r="L4" s="21">
        <v>11</v>
      </c>
      <c r="M4" s="21">
        <v>11</v>
      </c>
      <c r="N4" s="21">
        <v>19</v>
      </c>
      <c r="O4" s="21">
        <v>14</v>
      </c>
      <c r="P4" s="21">
        <v>11</v>
      </c>
      <c r="Q4" s="21">
        <v>12</v>
      </c>
      <c r="R4" s="10">
        <v>23</v>
      </c>
      <c r="S4" s="10">
        <v>7</v>
      </c>
      <c r="T4" s="10">
        <v>14</v>
      </c>
      <c r="U4" s="10">
        <v>14</v>
      </c>
      <c r="V4" s="10">
        <v>11</v>
      </c>
      <c r="W4" s="10">
        <v>9</v>
      </c>
      <c r="X4" s="10">
        <v>13</v>
      </c>
      <c r="Y4" s="10">
        <v>13</v>
      </c>
      <c r="Z4" s="10">
        <v>11</v>
      </c>
      <c r="AA4" s="10">
        <v>16</v>
      </c>
      <c r="AB4" s="10">
        <v>8</v>
      </c>
      <c r="AC4" s="10">
        <v>10</v>
      </c>
      <c r="AD4" s="10">
        <v>10</v>
      </c>
      <c r="AE4" s="10">
        <v>16</v>
      </c>
      <c r="AF4" s="11">
        <v>15</v>
      </c>
      <c r="AG4" s="17">
        <v>398</v>
      </c>
      <c r="AH4" s="41">
        <f>AVERAGE(B4:AF4)</f>
        <v>12.612903225806452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5</v>
      </c>
      <c r="C6" s="20">
        <v>3</v>
      </c>
      <c r="D6" s="20">
        <v>4</v>
      </c>
      <c r="E6" s="20">
        <v>5</v>
      </c>
      <c r="F6" s="20">
        <v>11</v>
      </c>
      <c r="G6" s="20">
        <v>6</v>
      </c>
      <c r="H6" s="20">
        <v>4</v>
      </c>
      <c r="I6" s="20">
        <v>6</v>
      </c>
      <c r="J6" s="20">
        <v>7</v>
      </c>
      <c r="K6" s="20">
        <v>8</v>
      </c>
      <c r="L6" s="20">
        <v>7</v>
      </c>
      <c r="M6" s="20">
        <v>3</v>
      </c>
      <c r="N6" s="20">
        <v>4</v>
      </c>
      <c r="O6" s="20">
        <v>7</v>
      </c>
      <c r="P6" s="20">
        <v>1</v>
      </c>
      <c r="Q6" s="20">
        <v>6</v>
      </c>
      <c r="R6" s="2">
        <v>4</v>
      </c>
      <c r="S6" s="2">
        <v>1</v>
      </c>
      <c r="T6" s="20">
        <v>9</v>
      </c>
      <c r="U6" s="2">
        <v>5</v>
      </c>
      <c r="V6" s="2">
        <v>4</v>
      </c>
      <c r="W6" s="2">
        <v>4</v>
      </c>
      <c r="X6" s="2">
        <v>10</v>
      </c>
      <c r="Y6" s="2">
        <v>5</v>
      </c>
      <c r="Z6" s="2">
        <v>7</v>
      </c>
      <c r="AA6" s="2">
        <v>4</v>
      </c>
      <c r="AB6" s="2">
        <v>4</v>
      </c>
      <c r="AC6" s="2">
        <v>6</v>
      </c>
      <c r="AD6" s="2">
        <v>8</v>
      </c>
      <c r="AE6" s="2">
        <v>6</v>
      </c>
      <c r="AF6" s="12">
        <v>5</v>
      </c>
      <c r="AG6" s="18">
        <f>SUM(B6:AF6)</f>
        <v>169</v>
      </c>
      <c r="AH6" s="41">
        <f t="shared" ref="AH6:AH8" si="0">AVERAGE(B6:AF6)</f>
        <v>5.4516129032258061</v>
      </c>
    </row>
    <row r="7" spans="1:34" ht="15.75" thickBot="1">
      <c r="A7" s="4" t="s">
        <v>7</v>
      </c>
      <c r="B7" s="2">
        <v>1</v>
      </c>
      <c r="C7" s="2">
        <v>2</v>
      </c>
      <c r="D7" s="2">
        <v>3</v>
      </c>
      <c r="E7" s="2">
        <v>2</v>
      </c>
      <c r="F7" s="2">
        <v>1</v>
      </c>
      <c r="G7" s="2">
        <v>0</v>
      </c>
      <c r="H7" s="20">
        <v>1</v>
      </c>
      <c r="I7" s="2">
        <v>2</v>
      </c>
      <c r="J7" s="2">
        <v>2</v>
      </c>
      <c r="K7" s="2">
        <v>0</v>
      </c>
      <c r="L7" s="2">
        <v>0</v>
      </c>
      <c r="M7" s="2">
        <v>0</v>
      </c>
      <c r="N7" s="2">
        <v>0</v>
      </c>
      <c r="O7" s="20">
        <v>1</v>
      </c>
      <c r="P7" s="20">
        <v>1</v>
      </c>
      <c r="Q7" s="2">
        <v>0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0</v>
      </c>
      <c r="AC7" s="2">
        <v>0</v>
      </c>
      <c r="AD7" s="2">
        <v>0</v>
      </c>
      <c r="AE7" s="2">
        <v>1</v>
      </c>
      <c r="AF7" s="12">
        <v>0</v>
      </c>
      <c r="AG7" s="18">
        <f>SUM(B7:AF7)</f>
        <v>24</v>
      </c>
      <c r="AH7" s="41">
        <f t="shared" si="0"/>
        <v>0.77419354838709675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</v>
      </c>
      <c r="AF8" s="13">
        <v>0</v>
      </c>
      <c r="AG8" s="19">
        <f>SUM(B8:AF8)</f>
        <v>2</v>
      </c>
      <c r="AH8" s="41">
        <f t="shared" si="0"/>
        <v>6.4516129032258063E-2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21</v>
      </c>
      <c r="C10" s="9">
        <f t="shared" ref="C10:AE10" si="1">IF(C4&lt;&gt;"",SUM(C4:C8),"")</f>
        <v>20</v>
      </c>
      <c r="D10" s="9">
        <f t="shared" si="1"/>
        <v>30</v>
      </c>
      <c r="E10" s="9">
        <f t="shared" si="1"/>
        <v>19</v>
      </c>
      <c r="F10" s="9">
        <f t="shared" si="1"/>
        <v>20</v>
      </c>
      <c r="G10" s="9">
        <f t="shared" si="1"/>
        <v>17</v>
      </c>
      <c r="H10" s="9">
        <f t="shared" si="1"/>
        <v>13</v>
      </c>
      <c r="I10" s="9">
        <f t="shared" si="1"/>
        <v>16</v>
      </c>
      <c r="J10" s="9">
        <f t="shared" si="1"/>
        <v>19</v>
      </c>
      <c r="K10" s="9">
        <f t="shared" si="1"/>
        <v>21</v>
      </c>
      <c r="L10" s="9">
        <f t="shared" si="1"/>
        <v>18</v>
      </c>
      <c r="M10" s="9">
        <f t="shared" si="1"/>
        <v>14</v>
      </c>
      <c r="N10" s="9">
        <f t="shared" si="1"/>
        <v>23</v>
      </c>
      <c r="O10" s="9">
        <f t="shared" si="1"/>
        <v>22</v>
      </c>
      <c r="P10" s="9">
        <f t="shared" si="1"/>
        <v>13</v>
      </c>
      <c r="Q10" s="9">
        <f t="shared" si="1"/>
        <v>18</v>
      </c>
      <c r="R10" s="9">
        <f t="shared" si="1"/>
        <v>28</v>
      </c>
      <c r="S10" s="9">
        <f t="shared" si="1"/>
        <v>8</v>
      </c>
      <c r="T10" s="9">
        <f t="shared" si="1"/>
        <v>23</v>
      </c>
      <c r="U10" s="9">
        <f t="shared" si="1"/>
        <v>20</v>
      </c>
      <c r="V10" s="9">
        <f t="shared" si="1"/>
        <v>15</v>
      </c>
      <c r="W10" s="9">
        <f t="shared" si="1"/>
        <v>14</v>
      </c>
      <c r="X10" s="9">
        <f t="shared" si="1"/>
        <v>25</v>
      </c>
      <c r="Y10" s="9">
        <f t="shared" si="1"/>
        <v>19</v>
      </c>
      <c r="Z10" s="9">
        <f t="shared" si="1"/>
        <v>19</v>
      </c>
      <c r="AA10" s="9">
        <f t="shared" si="1"/>
        <v>21</v>
      </c>
      <c r="AB10" s="9">
        <f t="shared" si="1"/>
        <v>12</v>
      </c>
      <c r="AC10" s="9">
        <f t="shared" si="1"/>
        <v>16</v>
      </c>
      <c r="AD10" s="9">
        <f t="shared" si="1"/>
        <v>18</v>
      </c>
      <c r="AE10" s="9">
        <f t="shared" si="1"/>
        <v>24</v>
      </c>
      <c r="AF10" s="9">
        <f t="shared" ref="AF10" si="2">IF(AF4&lt;"",SUM(AF4:AF8),"")</f>
        <v>20</v>
      </c>
      <c r="AG10" s="16">
        <f t="shared" ref="AG10" si="3">SUM(AG4:AG8)</f>
        <v>593</v>
      </c>
      <c r="AH10" s="44">
        <f>AVERAGE(B10:AF10)</f>
        <v>18.903225806451612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0</v>
      </c>
      <c r="C13" s="45">
        <v>1</v>
      </c>
      <c r="D13" s="45">
        <v>2</v>
      </c>
      <c r="E13" s="45">
        <v>0</v>
      </c>
      <c r="F13" s="45">
        <v>0</v>
      </c>
      <c r="G13" s="46">
        <v>2</v>
      </c>
      <c r="H13" s="45">
        <v>0</v>
      </c>
      <c r="I13" s="45">
        <v>0</v>
      </c>
      <c r="J13" s="46">
        <v>1</v>
      </c>
      <c r="K13" s="46">
        <v>1</v>
      </c>
      <c r="L13" s="45">
        <v>0</v>
      </c>
      <c r="M13" s="45">
        <v>0</v>
      </c>
      <c r="N13" s="46">
        <v>1</v>
      </c>
      <c r="O13" s="46">
        <v>2</v>
      </c>
      <c r="P13" s="46">
        <v>1</v>
      </c>
      <c r="Q13" s="46">
        <v>1</v>
      </c>
      <c r="R13" s="46">
        <v>0</v>
      </c>
      <c r="S13" s="45">
        <v>1</v>
      </c>
      <c r="T13" s="45">
        <v>0</v>
      </c>
      <c r="U13" s="45">
        <v>1</v>
      </c>
      <c r="V13" s="45">
        <v>0</v>
      </c>
      <c r="W13" s="45">
        <v>1</v>
      </c>
      <c r="X13" s="46">
        <v>0</v>
      </c>
      <c r="Y13" s="45">
        <v>0</v>
      </c>
      <c r="Z13" s="46">
        <v>0</v>
      </c>
      <c r="AA13" s="45">
        <v>0</v>
      </c>
      <c r="AB13" s="46">
        <v>0</v>
      </c>
      <c r="AC13" s="46">
        <v>1</v>
      </c>
      <c r="AD13" s="45">
        <v>1</v>
      </c>
      <c r="AE13" s="46">
        <v>0</v>
      </c>
      <c r="AF13" s="46">
        <v>2</v>
      </c>
      <c r="AG13" s="47">
        <f>SUM(B13:AF13)</f>
        <v>19</v>
      </c>
      <c r="AH13" s="42">
        <f>AVERAGE(B13:AF13)</f>
        <v>0.61290322580645162</v>
      </c>
    </row>
    <row r="14" spans="1:34" ht="15.75" thickBot="1">
      <c r="A14" s="6" t="s">
        <v>18</v>
      </c>
      <c r="B14" s="7">
        <v>8</v>
      </c>
      <c r="C14" s="33">
        <v>7</v>
      </c>
      <c r="D14" s="7">
        <v>5</v>
      </c>
      <c r="E14" s="7">
        <v>4</v>
      </c>
      <c r="F14" s="7">
        <v>2</v>
      </c>
      <c r="G14" s="7">
        <v>5</v>
      </c>
      <c r="H14" s="7">
        <v>4</v>
      </c>
      <c r="I14" s="33">
        <v>4</v>
      </c>
      <c r="J14" s="33">
        <v>5</v>
      </c>
      <c r="K14" s="7">
        <v>4</v>
      </c>
      <c r="L14" s="7">
        <v>3</v>
      </c>
      <c r="M14" s="7">
        <v>7</v>
      </c>
      <c r="N14" s="33">
        <v>6</v>
      </c>
      <c r="O14" s="33">
        <v>7</v>
      </c>
      <c r="P14" s="7">
        <v>8</v>
      </c>
      <c r="Q14" s="7">
        <v>6</v>
      </c>
      <c r="R14" s="7">
        <v>6</v>
      </c>
      <c r="S14" s="7">
        <v>7</v>
      </c>
      <c r="T14" s="33">
        <v>8</v>
      </c>
      <c r="U14" s="7">
        <v>4</v>
      </c>
      <c r="V14" s="7">
        <v>5</v>
      </c>
      <c r="W14" s="7">
        <v>8</v>
      </c>
      <c r="X14" s="7">
        <v>4</v>
      </c>
      <c r="Y14" s="33">
        <v>7</v>
      </c>
      <c r="Z14" s="7">
        <v>6</v>
      </c>
      <c r="AA14" s="7">
        <v>7</v>
      </c>
      <c r="AB14" s="7">
        <v>5</v>
      </c>
      <c r="AC14" s="7">
        <v>7</v>
      </c>
      <c r="AD14" s="7">
        <v>4</v>
      </c>
      <c r="AE14" s="7">
        <v>11</v>
      </c>
      <c r="AF14" s="7">
        <v>4</v>
      </c>
      <c r="AG14" s="24">
        <f>SUM(B14:AF14)</f>
        <v>178</v>
      </c>
      <c r="AH14" s="42">
        <f>AVERAGE(B14:AF14)</f>
        <v>5.741935483870968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"",SUM(B13:B14),"")</f>
        <v>8</v>
      </c>
      <c r="C16" s="9">
        <f t="shared" ref="C16:AF16" si="4">IF(C14 &lt;&gt; "",SUM(C13:C14),"")</f>
        <v>8</v>
      </c>
      <c r="D16" s="9">
        <f t="shared" si="4"/>
        <v>7</v>
      </c>
      <c r="E16" s="9">
        <f t="shared" si="4"/>
        <v>4</v>
      </c>
      <c r="F16" s="9">
        <f t="shared" si="4"/>
        <v>2</v>
      </c>
      <c r="G16" s="9">
        <f t="shared" si="4"/>
        <v>7</v>
      </c>
      <c r="H16" s="9">
        <f t="shared" si="4"/>
        <v>4</v>
      </c>
      <c r="I16" s="9">
        <f t="shared" si="4"/>
        <v>4</v>
      </c>
      <c r="J16" s="9">
        <f t="shared" si="4"/>
        <v>6</v>
      </c>
      <c r="K16" s="9">
        <f t="shared" si="4"/>
        <v>5</v>
      </c>
      <c r="L16" s="9">
        <f t="shared" si="4"/>
        <v>3</v>
      </c>
      <c r="M16" s="9">
        <f t="shared" si="4"/>
        <v>7</v>
      </c>
      <c r="N16" s="9">
        <f t="shared" si="4"/>
        <v>7</v>
      </c>
      <c r="O16" s="9">
        <f t="shared" si="4"/>
        <v>9</v>
      </c>
      <c r="P16" s="9">
        <f t="shared" si="4"/>
        <v>9</v>
      </c>
      <c r="Q16" s="9">
        <f t="shared" si="4"/>
        <v>7</v>
      </c>
      <c r="R16" s="9">
        <f t="shared" si="4"/>
        <v>6</v>
      </c>
      <c r="S16" s="9">
        <f t="shared" si="4"/>
        <v>8</v>
      </c>
      <c r="T16" s="9">
        <f t="shared" si="4"/>
        <v>8</v>
      </c>
      <c r="U16" s="9">
        <f t="shared" si="4"/>
        <v>5</v>
      </c>
      <c r="V16" s="9">
        <f t="shared" si="4"/>
        <v>5</v>
      </c>
      <c r="W16" s="9">
        <f t="shared" si="4"/>
        <v>9</v>
      </c>
      <c r="X16" s="9">
        <f t="shared" si="4"/>
        <v>4</v>
      </c>
      <c r="Y16" s="9">
        <f t="shared" si="4"/>
        <v>7</v>
      </c>
      <c r="Z16" s="9">
        <f t="shared" si="4"/>
        <v>6</v>
      </c>
      <c r="AA16" s="9">
        <f t="shared" si="4"/>
        <v>7</v>
      </c>
      <c r="AB16" s="9">
        <f t="shared" si="4"/>
        <v>5</v>
      </c>
      <c r="AC16" s="9">
        <f t="shared" si="4"/>
        <v>8</v>
      </c>
      <c r="AD16" s="9">
        <f t="shared" si="4"/>
        <v>5</v>
      </c>
      <c r="AE16" s="9">
        <f t="shared" si="4"/>
        <v>11</v>
      </c>
      <c r="AF16" s="9">
        <f t="shared" si="4"/>
        <v>6</v>
      </c>
      <c r="AG16" s="26">
        <f>SUM(AG13:AG14)</f>
        <v>197</v>
      </c>
      <c r="AH16" s="44">
        <f>AVERAGE(B16:AF16)</f>
        <v>6.354838709677419</v>
      </c>
    </row>
    <row r="17" spans="1:34" ht="14.25" customHeight="1" thickBot="1"/>
    <row r="18" spans="1:34" ht="16.5" thickBot="1">
      <c r="A18" s="27" t="s">
        <v>13</v>
      </c>
      <c r="B18" s="29">
        <f>IF(B16&lt;&gt;"",SUM(B10,B16),"")</f>
        <v>29</v>
      </c>
      <c r="C18" s="29">
        <f t="shared" ref="C18:AF18" si="5">IF(C16&lt;&gt;"",SUM(C10,C16),"")</f>
        <v>28</v>
      </c>
      <c r="D18" s="29">
        <f t="shared" si="5"/>
        <v>37</v>
      </c>
      <c r="E18" s="29">
        <f t="shared" si="5"/>
        <v>23</v>
      </c>
      <c r="F18" s="29">
        <f t="shared" si="5"/>
        <v>22</v>
      </c>
      <c r="G18" s="29">
        <f t="shared" si="5"/>
        <v>24</v>
      </c>
      <c r="H18" s="29">
        <f t="shared" si="5"/>
        <v>17</v>
      </c>
      <c r="I18" s="29">
        <f t="shared" si="5"/>
        <v>20</v>
      </c>
      <c r="J18" s="29">
        <f t="shared" si="5"/>
        <v>25</v>
      </c>
      <c r="K18" s="29">
        <f t="shared" si="5"/>
        <v>26</v>
      </c>
      <c r="L18" s="29">
        <f t="shared" si="5"/>
        <v>21</v>
      </c>
      <c r="M18" s="29">
        <f t="shared" si="5"/>
        <v>21</v>
      </c>
      <c r="N18" s="29">
        <f t="shared" si="5"/>
        <v>30</v>
      </c>
      <c r="O18" s="29">
        <f t="shared" si="5"/>
        <v>31</v>
      </c>
      <c r="P18" s="29">
        <f t="shared" si="5"/>
        <v>22</v>
      </c>
      <c r="Q18" s="29">
        <f t="shared" si="5"/>
        <v>25</v>
      </c>
      <c r="R18" s="29">
        <f t="shared" si="5"/>
        <v>34</v>
      </c>
      <c r="S18" s="29">
        <f t="shared" si="5"/>
        <v>16</v>
      </c>
      <c r="T18" s="29">
        <f t="shared" si="5"/>
        <v>31</v>
      </c>
      <c r="U18" s="29">
        <f t="shared" si="5"/>
        <v>25</v>
      </c>
      <c r="V18" s="29">
        <f t="shared" si="5"/>
        <v>20</v>
      </c>
      <c r="W18" s="29">
        <f t="shared" si="5"/>
        <v>23</v>
      </c>
      <c r="X18" s="29">
        <f t="shared" si="5"/>
        <v>29</v>
      </c>
      <c r="Y18" s="29">
        <f t="shared" si="5"/>
        <v>26</v>
      </c>
      <c r="Z18" s="29">
        <f t="shared" si="5"/>
        <v>25</v>
      </c>
      <c r="AA18" s="29">
        <f t="shared" si="5"/>
        <v>28</v>
      </c>
      <c r="AB18" s="29">
        <f t="shared" si="5"/>
        <v>17</v>
      </c>
      <c r="AC18" s="29">
        <f t="shared" si="5"/>
        <v>24</v>
      </c>
      <c r="AD18" s="29">
        <f t="shared" si="5"/>
        <v>23</v>
      </c>
      <c r="AE18" s="29">
        <f t="shared" si="5"/>
        <v>35</v>
      </c>
      <c r="AF18" s="29">
        <f t="shared" si="5"/>
        <v>26</v>
      </c>
      <c r="AG18" s="28">
        <f>SUM(AG10,AG16)</f>
        <v>790</v>
      </c>
      <c r="AH18" s="44">
        <f>AVERAGE(B18:AF18)</f>
        <v>25.258064516129032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/>
      <c r="P19"/>
      <c r="Q19"/>
      <c r="R19"/>
      <c r="S19"/>
      <c r="T19"/>
      <c r="U19"/>
      <c r="V19"/>
      <c r="W19"/>
      <c r="X19"/>
      <c r="Y19" s="83"/>
      <c r="AB19" s="32"/>
      <c r="AC19" s="32"/>
      <c r="AD19" s="32"/>
      <c r="AE19" s="32"/>
      <c r="AF19" s="32"/>
    </row>
    <row r="20" spans="1:3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5">
    <mergeCell ref="A1:A2"/>
    <mergeCell ref="B1:AH1"/>
    <mergeCell ref="A3:AH3"/>
    <mergeCell ref="A12:AH12"/>
    <mergeCell ref="A19:N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1"/>
  <sheetViews>
    <sheetView zoomScale="95" zoomScaleNormal="95" workbookViewId="0">
      <selection activeCell="B19" sqref="B19:C19"/>
    </sheetView>
  </sheetViews>
  <sheetFormatPr defaultRowHeight="15"/>
  <cols>
    <col min="1" max="1" width="8" bestFit="1" customWidth="1"/>
    <col min="2" max="3" width="18.7109375" customWidth="1"/>
    <col min="5" max="5" width="10.28515625" bestFit="1" customWidth="1"/>
    <col min="6" max="6" width="2.5703125" hidden="1" customWidth="1"/>
  </cols>
  <sheetData>
    <row r="1" spans="1:5" ht="16.5" thickBot="1">
      <c r="A1" s="258" t="s">
        <v>32</v>
      </c>
      <c r="B1" s="259"/>
      <c r="C1" s="259"/>
      <c r="D1" s="259"/>
      <c r="E1" s="260"/>
    </row>
    <row r="2" spans="1:5" ht="15.75" thickBot="1">
      <c r="A2" s="56" t="s">
        <v>33</v>
      </c>
      <c r="B2" s="57">
        <v>2019</v>
      </c>
      <c r="C2" s="16">
        <v>2020</v>
      </c>
      <c r="D2" s="16" t="s">
        <v>34</v>
      </c>
      <c r="E2" s="16" t="s">
        <v>35</v>
      </c>
    </row>
    <row r="3" spans="1:5">
      <c r="A3" s="3" t="s">
        <v>36</v>
      </c>
      <c r="B3" s="64">
        <v>673</v>
      </c>
      <c r="C3" s="65">
        <f>'Jan20'!AG18</f>
        <v>689</v>
      </c>
      <c r="D3" s="66">
        <f>(C3-B3)/B3</f>
        <v>2.3774145616641901E-2</v>
      </c>
      <c r="E3" s="67"/>
    </row>
    <row r="4" spans="1:5">
      <c r="A4" s="4" t="s">
        <v>37</v>
      </c>
      <c r="B4" s="35">
        <v>595</v>
      </c>
      <c r="C4" s="60">
        <f>'Fev20'!AG18</f>
        <v>608</v>
      </c>
      <c r="D4" s="61">
        <f t="shared" ref="D4:D14" si="0">(C4-B4)/B4</f>
        <v>2.1848739495798318E-2</v>
      </c>
      <c r="E4" s="68">
        <f>(C4-C3)/C3</f>
        <v>-0.11756168359941944</v>
      </c>
    </row>
    <row r="5" spans="1:5">
      <c r="A5" s="4" t="s">
        <v>38</v>
      </c>
      <c r="B5" s="35">
        <v>641</v>
      </c>
      <c r="C5" s="60">
        <f>'Mar20'!AG18</f>
        <v>761</v>
      </c>
      <c r="D5" s="61">
        <f t="shared" si="0"/>
        <v>0.18720748829953199</v>
      </c>
      <c r="E5" s="68">
        <f t="shared" ref="E5:E14" si="1">(C5-C4)/C4</f>
        <v>0.25164473684210525</v>
      </c>
    </row>
    <row r="6" spans="1:5">
      <c r="A6" s="4" t="s">
        <v>39</v>
      </c>
      <c r="B6" s="35">
        <v>711</v>
      </c>
      <c r="C6" s="60">
        <f>'Abr20'!AG18</f>
        <v>823</v>
      </c>
      <c r="D6" s="61">
        <f t="shared" si="0"/>
        <v>0.15752461322081576</v>
      </c>
      <c r="E6" s="68">
        <f t="shared" si="1"/>
        <v>8.1471747700394212E-2</v>
      </c>
    </row>
    <row r="7" spans="1:5">
      <c r="A7" s="4" t="s">
        <v>40</v>
      </c>
      <c r="B7" s="35">
        <v>760</v>
      </c>
      <c r="C7" s="60">
        <f>'Mai20'!AG18</f>
        <v>1085</v>
      </c>
      <c r="D7" s="61">
        <f t="shared" si="0"/>
        <v>0.42763157894736842</v>
      </c>
      <c r="E7" s="68">
        <f t="shared" si="1"/>
        <v>0.31834750911300119</v>
      </c>
    </row>
    <row r="8" spans="1:5">
      <c r="A8" s="4" t="s">
        <v>41</v>
      </c>
      <c r="B8" s="35">
        <v>819</v>
      </c>
      <c r="C8" s="60">
        <f>'Jun20'!AG18</f>
        <v>1130</v>
      </c>
      <c r="D8" s="61">
        <f t="shared" si="0"/>
        <v>0.37973137973137971</v>
      </c>
      <c r="E8" s="68">
        <f t="shared" si="1"/>
        <v>4.1474654377880185E-2</v>
      </c>
    </row>
    <row r="9" spans="1:5">
      <c r="A9" s="4" t="s">
        <v>42</v>
      </c>
      <c r="B9" s="35">
        <v>777</v>
      </c>
      <c r="C9" s="60">
        <f>'Jul20'!AG18</f>
        <v>940</v>
      </c>
      <c r="D9" s="61">
        <f t="shared" si="0"/>
        <v>0.20978120978120979</v>
      </c>
      <c r="E9" s="68">
        <f t="shared" si="1"/>
        <v>-0.16814159292035399</v>
      </c>
    </row>
    <row r="10" spans="1:5">
      <c r="A10" s="4" t="s">
        <v>43</v>
      </c>
      <c r="B10" s="35">
        <v>757</v>
      </c>
      <c r="C10" s="60">
        <f>'Ago20'!AG18</f>
        <v>930</v>
      </c>
      <c r="D10" s="61">
        <f t="shared" si="0"/>
        <v>0.2285336856010568</v>
      </c>
      <c r="E10" s="68">
        <f t="shared" si="1"/>
        <v>-1.0638297872340425E-2</v>
      </c>
    </row>
    <row r="11" spans="1:5">
      <c r="A11" s="4" t="s">
        <v>44</v>
      </c>
      <c r="B11" s="35">
        <v>706</v>
      </c>
      <c r="C11" s="60">
        <f>'Set20'!AG18</f>
        <v>761</v>
      </c>
      <c r="D11" s="61">
        <f t="shared" si="0"/>
        <v>7.7903682719546744E-2</v>
      </c>
      <c r="E11" s="68">
        <f t="shared" si="1"/>
        <v>-0.18172043010752689</v>
      </c>
    </row>
    <row r="12" spans="1:5">
      <c r="A12" s="4" t="s">
        <v>45</v>
      </c>
      <c r="B12" s="35">
        <v>732</v>
      </c>
      <c r="C12" s="60">
        <f>'Out20'!AG18</f>
        <v>727</v>
      </c>
      <c r="D12" s="61">
        <f t="shared" si="0"/>
        <v>-6.8306010928961746E-3</v>
      </c>
      <c r="E12" s="68">
        <f t="shared" si="1"/>
        <v>-4.4678055190538767E-2</v>
      </c>
    </row>
    <row r="13" spans="1:5">
      <c r="A13" s="4" t="s">
        <v>46</v>
      </c>
      <c r="B13" s="35">
        <v>696</v>
      </c>
      <c r="C13" s="60">
        <f>'Nov20'!AG18</f>
        <v>732</v>
      </c>
      <c r="D13" s="61">
        <f t="shared" si="0"/>
        <v>5.1724137931034482E-2</v>
      </c>
      <c r="E13" s="68">
        <f t="shared" si="1"/>
        <v>6.8775790921595595E-3</v>
      </c>
    </row>
    <row r="14" spans="1:5" ht="15.75" thickBot="1">
      <c r="A14" s="6" t="s">
        <v>47</v>
      </c>
      <c r="B14" s="36">
        <v>714</v>
      </c>
      <c r="C14" s="69">
        <f>'Dez20'!AG18</f>
        <v>790</v>
      </c>
      <c r="D14" s="61">
        <f t="shared" si="0"/>
        <v>0.10644257703081232</v>
      </c>
      <c r="E14" s="68">
        <f t="shared" si="1"/>
        <v>7.9234972677595633E-2</v>
      </c>
    </row>
    <row r="15" spans="1:5" ht="16.5" thickBot="1">
      <c r="A15" s="62" t="s">
        <v>2</v>
      </c>
      <c r="B15" s="63">
        <f>SUM(B3:B14)</f>
        <v>8581</v>
      </c>
      <c r="C15" s="59">
        <f>SUM(C3:C14)</f>
        <v>9976</v>
      </c>
    </row>
    <row r="16" spans="1:5" ht="15.75" thickBot="1"/>
    <row r="17" spans="1:6" ht="16.5" thickBot="1">
      <c r="A17" s="258" t="s">
        <v>48</v>
      </c>
      <c r="B17" s="259"/>
      <c r="C17" s="259"/>
      <c r="D17" s="259"/>
      <c r="E17" s="260"/>
    </row>
    <row r="18" spans="1:6" ht="15.75" thickBot="1">
      <c r="A18" s="56" t="s">
        <v>33</v>
      </c>
      <c r="B18" s="57">
        <v>2019</v>
      </c>
      <c r="C18" s="16">
        <v>2020</v>
      </c>
      <c r="D18" s="26" t="s">
        <v>34</v>
      </c>
      <c r="E18" s="26" t="s">
        <v>35</v>
      </c>
    </row>
    <row r="19" spans="1:6">
      <c r="A19" s="3" t="s">
        <v>36</v>
      </c>
      <c r="B19" s="70">
        <v>515</v>
      </c>
      <c r="C19" s="65">
        <f>'Jan20'!AG10</f>
        <v>503</v>
      </c>
      <c r="D19" s="66">
        <f>(C19-B19)/B19</f>
        <v>-2.3300970873786409E-2</v>
      </c>
      <c r="E19" s="67"/>
    </row>
    <row r="20" spans="1:6">
      <c r="A20" s="4" t="s">
        <v>37</v>
      </c>
      <c r="B20" s="39">
        <v>446</v>
      </c>
      <c r="C20" s="60">
        <f>'Fev20'!$AG$10</f>
        <v>459</v>
      </c>
      <c r="D20" s="61">
        <f t="shared" ref="D20:D30" si="2">(C20-B20)/B20</f>
        <v>2.914798206278027E-2</v>
      </c>
      <c r="E20" s="68">
        <f>(C20-C19)/C19</f>
        <v>-8.74751491053678E-2</v>
      </c>
    </row>
    <row r="21" spans="1:6">
      <c r="A21" s="4" t="s">
        <v>38</v>
      </c>
      <c r="B21" s="39">
        <v>485</v>
      </c>
      <c r="C21" s="60">
        <f>'Mar20'!$AG$10</f>
        <v>567</v>
      </c>
      <c r="D21" s="61">
        <f t="shared" si="2"/>
        <v>0.16907216494845362</v>
      </c>
      <c r="E21" s="68">
        <f t="shared" ref="E21:E30" si="3">(C21-C20)/C20</f>
        <v>0.23529411764705882</v>
      </c>
    </row>
    <row r="22" spans="1:6">
      <c r="A22" s="4" t="s">
        <v>39</v>
      </c>
      <c r="B22" s="39">
        <v>531</v>
      </c>
      <c r="C22" s="60">
        <f>'Abr20'!AG10</f>
        <v>619</v>
      </c>
      <c r="D22" s="61">
        <f t="shared" si="2"/>
        <v>0.16572504708097929</v>
      </c>
      <c r="E22" s="68">
        <f t="shared" si="3"/>
        <v>9.1710758377425039E-2</v>
      </c>
    </row>
    <row r="23" spans="1:6">
      <c r="A23" s="4" t="s">
        <v>40</v>
      </c>
      <c r="B23" s="39">
        <v>556</v>
      </c>
      <c r="C23" s="60">
        <f>'Mai20'!$AG$10</f>
        <v>820</v>
      </c>
      <c r="D23" s="61">
        <f t="shared" si="2"/>
        <v>0.47482014388489208</v>
      </c>
      <c r="E23" s="68">
        <f t="shared" si="3"/>
        <v>0.32471728594507271</v>
      </c>
    </row>
    <row r="24" spans="1:6">
      <c r="A24" s="4" t="s">
        <v>41</v>
      </c>
      <c r="B24" s="39">
        <v>621</v>
      </c>
      <c r="C24" s="60">
        <f>'Jun20'!AG10</f>
        <v>812</v>
      </c>
      <c r="D24" s="61">
        <f t="shared" si="2"/>
        <v>0.30756843800322059</v>
      </c>
      <c r="E24" s="68">
        <f t="shared" si="3"/>
        <v>-9.7560975609756097E-3</v>
      </c>
    </row>
    <row r="25" spans="1:6">
      <c r="A25" s="4" t="s">
        <v>42</v>
      </c>
      <c r="B25" s="39">
        <v>601</v>
      </c>
      <c r="C25" s="60">
        <f>'Jul20'!AG10</f>
        <v>700</v>
      </c>
      <c r="D25" s="61">
        <f t="shared" si="2"/>
        <v>0.16472545757071547</v>
      </c>
      <c r="E25" s="68">
        <f t="shared" si="3"/>
        <v>-0.13793103448275862</v>
      </c>
    </row>
    <row r="26" spans="1:6">
      <c r="A26" s="4" t="s">
        <v>43</v>
      </c>
      <c r="B26" s="39">
        <v>591</v>
      </c>
      <c r="C26" s="60">
        <f>'Ago20'!AG10</f>
        <v>679</v>
      </c>
      <c r="D26" s="61">
        <f t="shared" si="2"/>
        <v>0.14890016920473773</v>
      </c>
      <c r="E26" s="68">
        <f t="shared" si="3"/>
        <v>-0.03</v>
      </c>
      <c r="F26" s="58"/>
    </row>
    <row r="27" spans="1:6">
      <c r="A27" s="4" t="s">
        <v>44</v>
      </c>
      <c r="B27" s="39">
        <v>513</v>
      </c>
      <c r="C27" s="60">
        <f>'Set20'!AG10</f>
        <v>571</v>
      </c>
      <c r="D27" s="61">
        <f t="shared" si="2"/>
        <v>0.11306042884990253</v>
      </c>
      <c r="E27" s="68">
        <f t="shared" si="3"/>
        <v>-0.15905743740795286</v>
      </c>
      <c r="F27" s="58"/>
    </row>
    <row r="28" spans="1:6">
      <c r="A28" s="4" t="s">
        <v>45</v>
      </c>
      <c r="B28" s="39">
        <v>548</v>
      </c>
      <c r="C28" s="60">
        <f>'Out20'!AG10</f>
        <v>570</v>
      </c>
      <c r="D28" s="61">
        <f t="shared" si="2"/>
        <v>4.0145985401459854E-2</v>
      </c>
      <c r="E28" s="68">
        <f t="shared" si="3"/>
        <v>-1.7513134851138354E-3</v>
      </c>
      <c r="F28" s="58"/>
    </row>
    <row r="29" spans="1:6">
      <c r="A29" s="4" t="s">
        <v>46</v>
      </c>
      <c r="B29" s="39">
        <v>527</v>
      </c>
      <c r="C29" s="60">
        <f>'Nov20'!AG10</f>
        <v>534</v>
      </c>
      <c r="D29" s="61">
        <f t="shared" si="2"/>
        <v>1.3282732447817837E-2</v>
      </c>
      <c r="E29" s="68">
        <f t="shared" si="3"/>
        <v>-6.3157894736842107E-2</v>
      </c>
      <c r="F29" s="58"/>
    </row>
    <row r="30" spans="1:6" ht="15.75" thickBot="1">
      <c r="A30" s="6" t="s">
        <v>47</v>
      </c>
      <c r="B30" s="40">
        <v>530</v>
      </c>
      <c r="C30" s="69">
        <f>'Dez20'!AG10</f>
        <v>593</v>
      </c>
      <c r="D30" s="61">
        <f t="shared" si="2"/>
        <v>0.11886792452830189</v>
      </c>
      <c r="E30" s="68">
        <f t="shared" si="3"/>
        <v>0.1104868913857678</v>
      </c>
      <c r="F30" s="58"/>
    </row>
    <row r="31" spans="1:6" ht="16.5" thickBot="1">
      <c r="A31" s="62" t="s">
        <v>2</v>
      </c>
      <c r="B31" s="63">
        <f>SUM(B19:B30)</f>
        <v>6464</v>
      </c>
      <c r="C31" s="59">
        <f>SUM(C19:C30)</f>
        <v>7427</v>
      </c>
    </row>
  </sheetData>
  <mergeCells count="2">
    <mergeCell ref="A1:E1"/>
    <mergeCell ref="A17:E17"/>
  </mergeCells>
  <conditionalFormatting sqref="D2:E16 D18:E1048576">
    <cfRule type="cellIs" dxfId="6" priority="1" operator="lessThan">
      <formula>0</formula>
    </cfRule>
  </conditionalFormatting>
  <pageMargins left="0.39370078740157483" right="0.23622047244094491" top="0.98425196850393704" bottom="0.55118110236220474" header="0.31496062992125984" footer="0.31496062992125984"/>
  <pageSetup paperSize="9" orientation="landscape" r:id="rId1"/>
  <headerFooter>
    <oddHeader>&amp;CDEPARTAMENTO DE SERVIÇOS FUNERÁRIOS - SSP01Seção Técnica de Informações Gerenciais - SSP01.04.02</oddHeader>
  </headerFooter>
  <ignoredErrors>
    <ignoredError sqref="B15 B3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49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8</v>
      </c>
      <c r="C4" s="21">
        <v>14</v>
      </c>
      <c r="D4" s="21">
        <v>18</v>
      </c>
      <c r="E4" s="21">
        <v>12</v>
      </c>
      <c r="F4" s="21">
        <v>10</v>
      </c>
      <c r="G4" s="21">
        <v>16</v>
      </c>
      <c r="H4" s="21">
        <v>20</v>
      </c>
      <c r="I4" s="21">
        <v>17</v>
      </c>
      <c r="J4" s="21">
        <v>10</v>
      </c>
      <c r="K4" s="21">
        <v>13</v>
      </c>
      <c r="L4" s="21">
        <v>12</v>
      </c>
      <c r="M4" s="21">
        <v>14</v>
      </c>
      <c r="N4" s="21">
        <v>21</v>
      </c>
      <c r="O4" s="21">
        <v>17</v>
      </c>
      <c r="P4" s="21">
        <v>14</v>
      </c>
      <c r="Q4" s="21">
        <v>10</v>
      </c>
      <c r="R4" s="10">
        <v>12</v>
      </c>
      <c r="S4" s="10">
        <v>16</v>
      </c>
      <c r="T4" s="10">
        <v>12</v>
      </c>
      <c r="U4" s="10">
        <v>18</v>
      </c>
      <c r="V4" s="10">
        <v>17</v>
      </c>
      <c r="W4" s="10">
        <v>19</v>
      </c>
      <c r="X4" s="10">
        <v>16</v>
      </c>
      <c r="Y4" s="10">
        <v>12</v>
      </c>
      <c r="Z4" s="10">
        <v>22</v>
      </c>
      <c r="AA4" s="10">
        <v>22</v>
      </c>
      <c r="AB4" s="10">
        <v>21</v>
      </c>
      <c r="AC4" s="10">
        <v>11</v>
      </c>
      <c r="AD4" s="10">
        <v>21</v>
      </c>
      <c r="AE4" s="10">
        <v>14</v>
      </c>
      <c r="AF4" s="11">
        <v>15</v>
      </c>
      <c r="AG4" s="17">
        <f>SUM(B4:AF4)</f>
        <v>474</v>
      </c>
      <c r="AH4" s="41">
        <f>AVERAGE(B4:AF4)</f>
        <v>15.290322580645162</v>
      </c>
    </row>
    <row r="5" spans="1:34" ht="15.75" thickBot="1">
      <c r="A5" s="4" t="s">
        <v>6</v>
      </c>
      <c r="B5" s="20">
        <v>7</v>
      </c>
      <c r="C5" s="20">
        <v>3</v>
      </c>
      <c r="D5" s="20">
        <v>3</v>
      </c>
      <c r="E5" s="20">
        <v>6</v>
      </c>
      <c r="F5" s="20">
        <v>2</v>
      </c>
      <c r="G5" s="20">
        <v>11</v>
      </c>
      <c r="H5" s="20">
        <v>5</v>
      </c>
      <c r="I5" s="20">
        <v>4</v>
      </c>
      <c r="J5" s="20">
        <v>7</v>
      </c>
      <c r="K5" s="20">
        <v>6</v>
      </c>
      <c r="L5" s="20">
        <v>4</v>
      </c>
      <c r="M5" s="20">
        <v>3</v>
      </c>
      <c r="N5" s="20">
        <v>6</v>
      </c>
      <c r="O5" s="20">
        <v>4</v>
      </c>
      <c r="P5" s="20">
        <v>10</v>
      </c>
      <c r="Q5" s="20">
        <v>9</v>
      </c>
      <c r="R5" s="2">
        <v>6</v>
      </c>
      <c r="S5" s="2">
        <v>8</v>
      </c>
      <c r="T5" s="20">
        <v>13</v>
      </c>
      <c r="U5" s="2">
        <v>10</v>
      </c>
      <c r="V5" s="2">
        <v>4</v>
      </c>
      <c r="W5" s="2">
        <v>8</v>
      </c>
      <c r="X5" s="2">
        <v>5</v>
      </c>
      <c r="Y5" s="2">
        <v>7</v>
      </c>
      <c r="Z5" s="2">
        <v>3</v>
      </c>
      <c r="AA5" s="2">
        <v>8</v>
      </c>
      <c r="AB5" s="2">
        <v>5</v>
      </c>
      <c r="AC5" s="2">
        <v>5</v>
      </c>
      <c r="AD5" s="2">
        <v>14</v>
      </c>
      <c r="AE5" s="2">
        <v>7</v>
      </c>
      <c r="AF5" s="12">
        <v>12</v>
      </c>
      <c r="AG5" s="18">
        <f>SUM(B5:AF5)</f>
        <v>205</v>
      </c>
      <c r="AH5" s="41">
        <f t="shared" ref="AH5:AH7" si="0">AVERAGE(B5:AF5)</f>
        <v>6.612903225806452</v>
      </c>
    </row>
    <row r="6" spans="1:34" ht="15.75" thickBot="1">
      <c r="A6" s="4" t="s">
        <v>7</v>
      </c>
      <c r="B6" s="2">
        <v>0</v>
      </c>
      <c r="C6" s="2">
        <v>1</v>
      </c>
      <c r="D6" s="2">
        <v>1</v>
      </c>
      <c r="E6" s="2">
        <v>1</v>
      </c>
      <c r="F6" s="2">
        <v>0</v>
      </c>
      <c r="G6" s="2">
        <v>1</v>
      </c>
      <c r="H6" s="20">
        <v>1</v>
      </c>
      <c r="I6" s="2">
        <v>0</v>
      </c>
      <c r="J6" s="2">
        <v>0</v>
      </c>
      <c r="K6" s="2">
        <v>0</v>
      </c>
      <c r="L6" s="2">
        <v>1</v>
      </c>
      <c r="M6" s="2">
        <v>2</v>
      </c>
      <c r="N6" s="2">
        <v>0</v>
      </c>
      <c r="O6" s="20">
        <v>2</v>
      </c>
      <c r="P6" s="20">
        <v>0</v>
      </c>
      <c r="Q6" s="2">
        <v>1</v>
      </c>
      <c r="R6" s="2">
        <v>0</v>
      </c>
      <c r="S6" s="2">
        <v>2</v>
      </c>
      <c r="T6" s="2">
        <v>3</v>
      </c>
      <c r="U6" s="2">
        <v>1</v>
      </c>
      <c r="V6" s="2">
        <v>1</v>
      </c>
      <c r="W6" s="2">
        <v>0</v>
      </c>
      <c r="X6" s="2">
        <v>0</v>
      </c>
      <c r="Y6" s="2">
        <v>1</v>
      </c>
      <c r="Z6" s="2">
        <v>0</v>
      </c>
      <c r="AA6" s="2">
        <v>0</v>
      </c>
      <c r="AB6" s="2">
        <v>1</v>
      </c>
      <c r="AC6" s="2">
        <v>1</v>
      </c>
      <c r="AD6" s="2">
        <v>3</v>
      </c>
      <c r="AE6" s="2">
        <v>1</v>
      </c>
      <c r="AF6" s="12">
        <v>0</v>
      </c>
      <c r="AG6" s="18">
        <f>SUM(B6:AF6)</f>
        <v>25</v>
      </c>
      <c r="AH6" s="41">
        <f t="shared" si="0"/>
        <v>0.80645161290322576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1</v>
      </c>
      <c r="AD7" s="7">
        <v>0</v>
      </c>
      <c r="AE7" s="7">
        <v>0</v>
      </c>
      <c r="AF7" s="13">
        <v>0</v>
      </c>
      <c r="AG7" s="19">
        <f>SUM(B7:AF7)</f>
        <v>3</v>
      </c>
      <c r="AH7" s="41">
        <f t="shared" si="0"/>
        <v>9.6774193548387094E-2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15</v>
      </c>
      <c r="C9" s="9">
        <f t="shared" ref="C9:AE9" si="1">IF(C4&lt;&gt;"",SUM(C4:C7),"")</f>
        <v>18</v>
      </c>
      <c r="D9" s="9">
        <f t="shared" si="1"/>
        <v>22</v>
      </c>
      <c r="E9" s="9">
        <f t="shared" si="1"/>
        <v>19</v>
      </c>
      <c r="F9" s="9">
        <f t="shared" si="1"/>
        <v>12</v>
      </c>
      <c r="G9" s="9">
        <f t="shared" si="1"/>
        <v>28</v>
      </c>
      <c r="H9" s="9">
        <f t="shared" si="1"/>
        <v>26</v>
      </c>
      <c r="I9" s="9">
        <f t="shared" si="1"/>
        <v>21</v>
      </c>
      <c r="J9" s="9">
        <f t="shared" si="1"/>
        <v>17</v>
      </c>
      <c r="K9" s="9">
        <f t="shared" si="1"/>
        <v>19</v>
      </c>
      <c r="L9" s="9">
        <f t="shared" si="1"/>
        <v>18</v>
      </c>
      <c r="M9" s="9">
        <f t="shared" si="1"/>
        <v>19</v>
      </c>
      <c r="N9" s="9">
        <f t="shared" si="1"/>
        <v>27</v>
      </c>
      <c r="O9" s="9">
        <f t="shared" si="1"/>
        <v>23</v>
      </c>
      <c r="P9" s="9">
        <f t="shared" si="1"/>
        <v>24</v>
      </c>
      <c r="Q9" s="9">
        <f t="shared" si="1"/>
        <v>20</v>
      </c>
      <c r="R9" s="9">
        <f t="shared" si="1"/>
        <v>18</v>
      </c>
      <c r="S9" s="9">
        <f t="shared" si="1"/>
        <v>26</v>
      </c>
      <c r="T9" s="9">
        <f t="shared" si="1"/>
        <v>28</v>
      </c>
      <c r="U9" s="9">
        <f t="shared" si="1"/>
        <v>30</v>
      </c>
      <c r="V9" s="9">
        <f t="shared" si="1"/>
        <v>22</v>
      </c>
      <c r="W9" s="9">
        <f t="shared" si="1"/>
        <v>27</v>
      </c>
      <c r="X9" s="9">
        <f t="shared" si="1"/>
        <v>21</v>
      </c>
      <c r="Y9" s="9">
        <f t="shared" si="1"/>
        <v>20</v>
      </c>
      <c r="Z9" s="9">
        <f t="shared" si="1"/>
        <v>25</v>
      </c>
      <c r="AA9" s="9">
        <f t="shared" si="1"/>
        <v>30</v>
      </c>
      <c r="AB9" s="9">
        <f t="shared" si="1"/>
        <v>27</v>
      </c>
      <c r="AC9" s="9">
        <f t="shared" si="1"/>
        <v>18</v>
      </c>
      <c r="AD9" s="9">
        <f t="shared" si="1"/>
        <v>38</v>
      </c>
      <c r="AE9" s="9">
        <f t="shared" si="1"/>
        <v>22</v>
      </c>
      <c r="AF9" s="9">
        <f t="shared" ref="AF9" si="2">IF(AF4&lt;"",SUM(AF4:AF7),"")</f>
        <v>27</v>
      </c>
      <c r="AG9" s="16">
        <f t="shared" ref="AG9" si="3">SUM(AG4:AG7)</f>
        <v>707</v>
      </c>
      <c r="AH9" s="44">
        <f>AVERAGE(B9:AF9)</f>
        <v>22.806451612903224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1</v>
      </c>
      <c r="C12" s="45">
        <v>0</v>
      </c>
      <c r="D12" s="45">
        <v>1</v>
      </c>
      <c r="E12" s="45">
        <v>1</v>
      </c>
      <c r="F12" s="45">
        <v>2</v>
      </c>
      <c r="G12" s="46">
        <v>1</v>
      </c>
      <c r="H12" s="45">
        <v>1</v>
      </c>
      <c r="I12" s="45">
        <v>1</v>
      </c>
      <c r="J12" s="46">
        <v>0</v>
      </c>
      <c r="K12" s="46">
        <v>0</v>
      </c>
      <c r="L12" s="46">
        <v>1</v>
      </c>
      <c r="M12" s="45">
        <v>1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5">
        <v>0</v>
      </c>
      <c r="T12" s="45">
        <v>0</v>
      </c>
      <c r="U12" s="45">
        <v>2</v>
      </c>
      <c r="V12" s="45">
        <v>2</v>
      </c>
      <c r="W12" s="45">
        <v>2</v>
      </c>
      <c r="X12" s="46">
        <v>0</v>
      </c>
      <c r="Y12" s="45">
        <v>2</v>
      </c>
      <c r="Z12" s="46">
        <v>1</v>
      </c>
      <c r="AA12" s="45">
        <v>1</v>
      </c>
      <c r="AB12" s="46">
        <v>0</v>
      </c>
      <c r="AC12" s="46">
        <v>1</v>
      </c>
      <c r="AD12" s="45">
        <v>0</v>
      </c>
      <c r="AE12" s="46">
        <v>1</v>
      </c>
      <c r="AF12" s="46">
        <v>1</v>
      </c>
      <c r="AG12" s="47">
        <f>SUM(B12:AF12)</f>
        <v>29</v>
      </c>
      <c r="AH12" s="42">
        <f>AVERAGE(B12:AF12)</f>
        <v>0.93548387096774188</v>
      </c>
    </row>
    <row r="13" spans="1:34">
      <c r="A13" s="103" t="s">
        <v>50</v>
      </c>
      <c r="B13" s="100">
        <v>3</v>
      </c>
      <c r="C13" s="100">
        <v>2</v>
      </c>
      <c r="D13" s="100">
        <v>3</v>
      </c>
      <c r="E13" s="100">
        <v>2</v>
      </c>
      <c r="F13" s="100">
        <v>5</v>
      </c>
      <c r="G13" s="101">
        <v>4</v>
      </c>
      <c r="H13" s="100">
        <v>4</v>
      </c>
      <c r="I13" s="100">
        <v>4</v>
      </c>
      <c r="J13" s="101">
        <v>2</v>
      </c>
      <c r="K13" s="101">
        <v>0</v>
      </c>
      <c r="L13" s="101">
        <v>5</v>
      </c>
      <c r="M13" s="100">
        <v>2</v>
      </c>
      <c r="N13" s="101">
        <v>6</v>
      </c>
      <c r="O13" s="101">
        <v>4</v>
      </c>
      <c r="P13" s="101">
        <v>7</v>
      </c>
      <c r="Q13" s="101">
        <v>5</v>
      </c>
      <c r="R13" s="101">
        <v>8</v>
      </c>
      <c r="S13" s="100">
        <v>8</v>
      </c>
      <c r="T13" s="100">
        <v>5</v>
      </c>
      <c r="U13" s="100">
        <v>4</v>
      </c>
      <c r="V13" s="100">
        <v>6</v>
      </c>
      <c r="W13" s="101">
        <v>2</v>
      </c>
      <c r="X13" s="101">
        <v>3</v>
      </c>
      <c r="Y13" s="100">
        <v>4</v>
      </c>
      <c r="Z13" s="101">
        <v>3</v>
      </c>
      <c r="AA13" s="100">
        <v>4</v>
      </c>
      <c r="AB13" s="101">
        <v>3</v>
      </c>
      <c r="AC13" s="101">
        <v>5</v>
      </c>
      <c r="AD13" s="100">
        <v>3</v>
      </c>
      <c r="AE13" s="101">
        <v>4</v>
      </c>
      <c r="AF13" s="101">
        <v>3</v>
      </c>
      <c r="AG13" s="47">
        <f t="shared" ref="AG13:AG14" si="4">SUM(B13:AF13)</f>
        <v>123</v>
      </c>
      <c r="AH13" s="42">
        <f t="shared" ref="AH13:AH14" si="5">AVERAGE(B13:AF13)</f>
        <v>3.967741935483871</v>
      </c>
    </row>
    <row r="14" spans="1:34" ht="15.75" thickBot="1">
      <c r="A14" s="103" t="s">
        <v>51</v>
      </c>
      <c r="B14" s="7">
        <v>2</v>
      </c>
      <c r="C14" s="33">
        <v>0</v>
      </c>
      <c r="D14" s="7">
        <v>2</v>
      </c>
      <c r="E14" s="7">
        <v>2</v>
      </c>
      <c r="F14" s="7">
        <v>5</v>
      </c>
      <c r="G14" s="7">
        <v>2</v>
      </c>
      <c r="H14" s="33">
        <v>3</v>
      </c>
      <c r="I14" s="33">
        <v>1</v>
      </c>
      <c r="J14" s="33">
        <v>1</v>
      </c>
      <c r="K14" s="7">
        <v>2</v>
      </c>
      <c r="L14" s="7">
        <v>3</v>
      </c>
      <c r="M14" s="7">
        <v>1</v>
      </c>
      <c r="N14" s="33">
        <v>1</v>
      </c>
      <c r="O14" s="33">
        <v>3</v>
      </c>
      <c r="P14" s="7">
        <v>4</v>
      </c>
      <c r="Q14" s="7">
        <v>3</v>
      </c>
      <c r="R14" s="33">
        <v>2</v>
      </c>
      <c r="S14" s="7">
        <v>1</v>
      </c>
      <c r="T14" s="33">
        <v>2</v>
      </c>
      <c r="U14" s="7">
        <v>1</v>
      </c>
      <c r="V14" s="7">
        <v>5</v>
      </c>
      <c r="W14" s="33">
        <v>1</v>
      </c>
      <c r="X14" s="33">
        <v>2</v>
      </c>
      <c r="Y14" s="33">
        <v>2</v>
      </c>
      <c r="Z14" s="7">
        <v>2</v>
      </c>
      <c r="AA14" s="7">
        <v>5</v>
      </c>
      <c r="AB14" s="7">
        <v>7</v>
      </c>
      <c r="AC14" s="7">
        <v>5</v>
      </c>
      <c r="AD14" s="7">
        <v>3</v>
      </c>
      <c r="AE14" s="7">
        <v>2</v>
      </c>
      <c r="AF14" s="7">
        <v>2</v>
      </c>
      <c r="AG14" s="47">
        <f t="shared" si="4"/>
        <v>77</v>
      </c>
      <c r="AH14" s="42">
        <f t="shared" si="5"/>
        <v>2.4838709677419355</v>
      </c>
    </row>
    <row r="15" spans="1:34" ht="3" customHeight="1" thickBot="1">
      <c r="A15" s="22"/>
      <c r="L15" s="1" t="s">
        <v>28</v>
      </c>
      <c r="N15" s="32"/>
      <c r="AD15" s="1">
        <v>4</v>
      </c>
      <c r="AG15" s="23"/>
      <c r="AH15" s="25"/>
    </row>
    <row r="16" spans="1:34" ht="15.75" thickBot="1">
      <c r="A16" s="8" t="s">
        <v>2</v>
      </c>
      <c r="B16" s="9">
        <f>SUM(B12:B15)</f>
        <v>6</v>
      </c>
      <c r="C16" s="9">
        <f t="shared" ref="C16:AF16" si="6">SUM(C12:C15)</f>
        <v>2</v>
      </c>
      <c r="D16" s="9">
        <f t="shared" si="6"/>
        <v>6</v>
      </c>
      <c r="E16" s="9">
        <f t="shared" si="6"/>
        <v>5</v>
      </c>
      <c r="F16" s="9">
        <f t="shared" si="6"/>
        <v>12</v>
      </c>
      <c r="G16" s="9">
        <f t="shared" si="6"/>
        <v>7</v>
      </c>
      <c r="H16" s="9">
        <f t="shared" si="6"/>
        <v>8</v>
      </c>
      <c r="I16" s="9">
        <f t="shared" si="6"/>
        <v>6</v>
      </c>
      <c r="J16" s="9">
        <f t="shared" si="6"/>
        <v>3</v>
      </c>
      <c r="K16" s="9">
        <f t="shared" si="6"/>
        <v>2</v>
      </c>
      <c r="L16" s="9">
        <f t="shared" si="6"/>
        <v>9</v>
      </c>
      <c r="M16" s="9">
        <f t="shared" si="6"/>
        <v>4</v>
      </c>
      <c r="N16" s="9">
        <f t="shared" si="6"/>
        <v>9</v>
      </c>
      <c r="O16" s="9">
        <f t="shared" si="6"/>
        <v>8</v>
      </c>
      <c r="P16" s="9">
        <f t="shared" si="6"/>
        <v>12</v>
      </c>
      <c r="Q16" s="9">
        <f t="shared" si="6"/>
        <v>9</v>
      </c>
      <c r="R16" s="9">
        <f t="shared" si="6"/>
        <v>11</v>
      </c>
      <c r="S16" s="9">
        <f t="shared" si="6"/>
        <v>9</v>
      </c>
      <c r="T16" s="9">
        <f t="shared" si="6"/>
        <v>7</v>
      </c>
      <c r="U16" s="9">
        <f t="shared" si="6"/>
        <v>7</v>
      </c>
      <c r="V16" s="9">
        <f t="shared" si="6"/>
        <v>13</v>
      </c>
      <c r="W16" s="9">
        <f t="shared" si="6"/>
        <v>5</v>
      </c>
      <c r="X16" s="9">
        <f t="shared" si="6"/>
        <v>5</v>
      </c>
      <c r="Y16" s="9">
        <f t="shared" si="6"/>
        <v>8</v>
      </c>
      <c r="Z16" s="9">
        <f t="shared" si="6"/>
        <v>6</v>
      </c>
      <c r="AA16" s="9">
        <f t="shared" si="6"/>
        <v>10</v>
      </c>
      <c r="AB16" s="9">
        <f t="shared" si="6"/>
        <v>10</v>
      </c>
      <c r="AC16" s="9">
        <f t="shared" si="6"/>
        <v>11</v>
      </c>
      <c r="AD16" s="9">
        <f t="shared" si="6"/>
        <v>10</v>
      </c>
      <c r="AE16" s="9">
        <f t="shared" si="6"/>
        <v>7</v>
      </c>
      <c r="AF16" s="9">
        <f t="shared" si="6"/>
        <v>6</v>
      </c>
      <c r="AG16" s="26">
        <f>SUM(AG12:AG14)</f>
        <v>229</v>
      </c>
      <c r="AH16" s="44">
        <f>AVERAGE(B16:AF16)</f>
        <v>7.5161290322580649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21</v>
      </c>
      <c r="C18" s="29">
        <f t="shared" ref="C18:AF18" si="7">IF(C16&lt;&gt;"",SUM(C9,C16),"")</f>
        <v>20</v>
      </c>
      <c r="D18" s="29">
        <f t="shared" si="7"/>
        <v>28</v>
      </c>
      <c r="E18" s="29">
        <f t="shared" si="7"/>
        <v>24</v>
      </c>
      <c r="F18" s="29">
        <f t="shared" si="7"/>
        <v>24</v>
      </c>
      <c r="G18" s="29">
        <f t="shared" si="7"/>
        <v>35</v>
      </c>
      <c r="H18" s="29">
        <f t="shared" si="7"/>
        <v>34</v>
      </c>
      <c r="I18" s="29">
        <f t="shared" si="7"/>
        <v>27</v>
      </c>
      <c r="J18" s="29">
        <f t="shared" si="7"/>
        <v>20</v>
      </c>
      <c r="K18" s="29">
        <f t="shared" si="7"/>
        <v>21</v>
      </c>
      <c r="L18" s="29">
        <f t="shared" si="7"/>
        <v>27</v>
      </c>
      <c r="M18" s="29">
        <f t="shared" si="7"/>
        <v>23</v>
      </c>
      <c r="N18" s="29">
        <f t="shared" si="7"/>
        <v>36</v>
      </c>
      <c r="O18" s="29">
        <f t="shared" si="7"/>
        <v>31</v>
      </c>
      <c r="P18" s="29">
        <f t="shared" si="7"/>
        <v>36</v>
      </c>
      <c r="Q18" s="29">
        <f t="shared" si="7"/>
        <v>29</v>
      </c>
      <c r="R18" s="29">
        <f t="shared" si="7"/>
        <v>29</v>
      </c>
      <c r="S18" s="29">
        <f t="shared" si="7"/>
        <v>35</v>
      </c>
      <c r="T18" s="29">
        <f t="shared" si="7"/>
        <v>35</v>
      </c>
      <c r="U18" s="29">
        <f t="shared" si="7"/>
        <v>37</v>
      </c>
      <c r="V18" s="29">
        <f t="shared" si="7"/>
        <v>35</v>
      </c>
      <c r="W18" s="29">
        <f t="shared" si="7"/>
        <v>32</v>
      </c>
      <c r="X18" s="29">
        <f t="shared" si="7"/>
        <v>26</v>
      </c>
      <c r="Y18" s="29">
        <f t="shared" si="7"/>
        <v>28</v>
      </c>
      <c r="Z18" s="29">
        <f t="shared" si="7"/>
        <v>31</v>
      </c>
      <c r="AA18" s="29">
        <f t="shared" si="7"/>
        <v>40</v>
      </c>
      <c r="AB18" s="29">
        <f t="shared" si="7"/>
        <v>37</v>
      </c>
      <c r="AC18" s="29">
        <f t="shared" si="7"/>
        <v>29</v>
      </c>
      <c r="AD18" s="29">
        <f t="shared" si="7"/>
        <v>48</v>
      </c>
      <c r="AE18" s="29">
        <f t="shared" si="7"/>
        <v>29</v>
      </c>
      <c r="AF18" s="29">
        <f t="shared" si="7"/>
        <v>33</v>
      </c>
      <c r="AG18" s="28">
        <f>SUM(AG9,AG16)</f>
        <v>936</v>
      </c>
      <c r="AH18" s="44">
        <f>AVERAGE(B18:AF18)</f>
        <v>30.322580645161292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t="s">
        <v>52</v>
      </c>
      <c r="AD19"/>
      <c r="AE19"/>
      <c r="AF19"/>
      <c r="AG19"/>
      <c r="AH19"/>
    </row>
    <row r="20" spans="1: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H21"/>
  <sheetViews>
    <sheetView topLeftCell="A2"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29" width="3" style="1" customWidth="1"/>
    <col min="30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16</v>
      </c>
      <c r="C4" s="21">
        <v>15</v>
      </c>
      <c r="D4" s="21">
        <v>17</v>
      </c>
      <c r="E4" s="21">
        <v>18</v>
      </c>
      <c r="F4" s="21">
        <v>19</v>
      </c>
      <c r="G4" s="21">
        <v>13</v>
      </c>
      <c r="H4" s="21">
        <v>6</v>
      </c>
      <c r="I4" s="21">
        <v>12</v>
      </c>
      <c r="J4" s="21">
        <v>12</v>
      </c>
      <c r="K4" s="21">
        <v>14</v>
      </c>
      <c r="L4" s="21">
        <v>13</v>
      </c>
      <c r="M4" s="21">
        <v>20</v>
      </c>
      <c r="N4" s="21">
        <v>11</v>
      </c>
      <c r="O4" s="21">
        <v>11</v>
      </c>
      <c r="P4" s="21">
        <v>14</v>
      </c>
      <c r="Q4" s="21">
        <v>20</v>
      </c>
      <c r="R4" s="10">
        <v>16</v>
      </c>
      <c r="S4" s="10">
        <v>12</v>
      </c>
      <c r="T4" s="10">
        <v>20</v>
      </c>
      <c r="U4" s="10">
        <v>13</v>
      </c>
      <c r="V4" s="10">
        <v>26</v>
      </c>
      <c r="W4" s="10">
        <v>12</v>
      </c>
      <c r="X4" s="10">
        <v>13</v>
      </c>
      <c r="Y4" s="10">
        <v>11</v>
      </c>
      <c r="Z4" s="10">
        <v>16</v>
      </c>
      <c r="AA4" s="10">
        <v>16</v>
      </c>
      <c r="AB4" s="10">
        <v>16</v>
      </c>
      <c r="AC4" s="10">
        <v>22</v>
      </c>
      <c r="AD4" s="10"/>
      <c r="AE4" s="10"/>
      <c r="AF4" s="11"/>
      <c r="AG4" s="17">
        <f>SUM(B4:AF4)</f>
        <v>424</v>
      </c>
      <c r="AH4" s="41">
        <f>AVERAGE(B4:AF4)</f>
        <v>15.142857142857142</v>
      </c>
    </row>
    <row r="5" spans="1:34" ht="15.75" thickBot="1">
      <c r="A5" s="4" t="s">
        <v>6</v>
      </c>
      <c r="B5" s="20">
        <v>3</v>
      </c>
      <c r="C5" s="20">
        <v>5</v>
      </c>
      <c r="D5" s="20">
        <v>7</v>
      </c>
      <c r="E5" s="20">
        <v>4</v>
      </c>
      <c r="F5" s="20">
        <v>6</v>
      </c>
      <c r="G5" s="20">
        <v>5</v>
      </c>
      <c r="H5" s="20">
        <v>9</v>
      </c>
      <c r="I5" s="20">
        <v>7</v>
      </c>
      <c r="J5" s="20">
        <v>5</v>
      </c>
      <c r="K5" s="20">
        <v>7</v>
      </c>
      <c r="L5" s="20">
        <v>10</v>
      </c>
      <c r="M5" s="20">
        <v>6</v>
      </c>
      <c r="N5" s="20">
        <v>5</v>
      </c>
      <c r="O5" s="20">
        <v>9</v>
      </c>
      <c r="P5" s="20">
        <v>7</v>
      </c>
      <c r="Q5" s="20">
        <v>6</v>
      </c>
      <c r="R5" s="2">
        <v>8</v>
      </c>
      <c r="S5" s="2">
        <v>10</v>
      </c>
      <c r="T5" s="20">
        <v>7</v>
      </c>
      <c r="U5" s="2">
        <v>11</v>
      </c>
      <c r="V5" s="2">
        <v>9</v>
      </c>
      <c r="W5" s="2">
        <v>6</v>
      </c>
      <c r="X5" s="2">
        <v>8</v>
      </c>
      <c r="Y5" s="2">
        <v>11</v>
      </c>
      <c r="Z5" s="2">
        <v>5</v>
      </c>
      <c r="AA5" s="2">
        <v>4</v>
      </c>
      <c r="AB5" s="2">
        <v>4</v>
      </c>
      <c r="AC5" s="2">
        <v>6</v>
      </c>
      <c r="AD5" s="2"/>
      <c r="AE5" s="2"/>
      <c r="AF5" s="12"/>
      <c r="AG5" s="18">
        <f>SUM(B5:AF5)</f>
        <v>190</v>
      </c>
      <c r="AH5" s="41">
        <f t="shared" ref="AH5:AH7" si="0">AVERAGE(B5:AF5)</f>
        <v>6.7857142857142856</v>
      </c>
    </row>
    <row r="6" spans="1:34" ht="15.75" thickBot="1">
      <c r="A6" s="4" t="s">
        <v>7</v>
      </c>
      <c r="B6" s="2">
        <v>1</v>
      </c>
      <c r="C6" s="2">
        <v>0</v>
      </c>
      <c r="D6" s="2">
        <v>0</v>
      </c>
      <c r="E6" s="2">
        <v>0</v>
      </c>
      <c r="F6" s="2">
        <v>1</v>
      </c>
      <c r="G6" s="2">
        <v>2</v>
      </c>
      <c r="H6" s="20">
        <v>0</v>
      </c>
      <c r="I6" s="2">
        <v>0</v>
      </c>
      <c r="J6" s="2">
        <v>0</v>
      </c>
      <c r="K6" s="2">
        <v>2</v>
      </c>
      <c r="L6" s="2">
        <v>2</v>
      </c>
      <c r="M6" s="2">
        <v>0</v>
      </c>
      <c r="N6" s="2">
        <v>0</v>
      </c>
      <c r="O6" s="20">
        <v>0</v>
      </c>
      <c r="P6" s="20">
        <v>2</v>
      </c>
      <c r="Q6" s="2">
        <v>3</v>
      </c>
      <c r="R6" s="2">
        <v>1</v>
      </c>
      <c r="S6" s="2">
        <v>1</v>
      </c>
      <c r="T6" s="2">
        <v>0</v>
      </c>
      <c r="U6" s="2">
        <v>0</v>
      </c>
      <c r="V6" s="2">
        <v>2</v>
      </c>
      <c r="W6" s="2">
        <v>2</v>
      </c>
      <c r="X6" s="2">
        <v>1</v>
      </c>
      <c r="Y6" s="2">
        <v>0</v>
      </c>
      <c r="Z6" s="2">
        <v>2</v>
      </c>
      <c r="AA6" s="2">
        <v>0</v>
      </c>
      <c r="AB6" s="2">
        <v>1</v>
      </c>
      <c r="AC6" s="2">
        <v>1</v>
      </c>
      <c r="AD6" s="2"/>
      <c r="AE6" s="2"/>
      <c r="AF6" s="12"/>
      <c r="AG6" s="18">
        <f>SUM(B6:AF6)</f>
        <v>24</v>
      </c>
      <c r="AH6" s="41">
        <f t="shared" si="0"/>
        <v>0.8571428571428571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1</v>
      </c>
      <c r="AB7" s="7">
        <v>0</v>
      </c>
      <c r="AC7" s="7">
        <v>0</v>
      </c>
      <c r="AD7" s="7"/>
      <c r="AE7" s="7"/>
      <c r="AF7" s="13"/>
      <c r="AG7" s="19">
        <f>SUM(B7:AF7)</f>
        <v>1</v>
      </c>
      <c r="AH7" s="41">
        <f t="shared" si="0"/>
        <v>3.5714285714285712E-2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20</v>
      </c>
      <c r="C9" s="9">
        <f t="shared" ref="C9:AE9" si="1">IF(C4&lt;&gt;"",SUM(C4:C7),"")</f>
        <v>20</v>
      </c>
      <c r="D9" s="9">
        <f t="shared" si="1"/>
        <v>24</v>
      </c>
      <c r="E9" s="9">
        <f t="shared" si="1"/>
        <v>22</v>
      </c>
      <c r="F9" s="9">
        <f t="shared" si="1"/>
        <v>26</v>
      </c>
      <c r="G9" s="9">
        <f t="shared" si="1"/>
        <v>20</v>
      </c>
      <c r="H9" s="9">
        <f t="shared" si="1"/>
        <v>15</v>
      </c>
      <c r="I9" s="9">
        <f t="shared" si="1"/>
        <v>19</v>
      </c>
      <c r="J9" s="9">
        <f t="shared" si="1"/>
        <v>17</v>
      </c>
      <c r="K9" s="9">
        <f t="shared" si="1"/>
        <v>23</v>
      </c>
      <c r="L9" s="9">
        <f t="shared" si="1"/>
        <v>25</v>
      </c>
      <c r="M9" s="9">
        <f t="shared" si="1"/>
        <v>26</v>
      </c>
      <c r="N9" s="9">
        <f t="shared" si="1"/>
        <v>16</v>
      </c>
      <c r="O9" s="9">
        <f t="shared" si="1"/>
        <v>20</v>
      </c>
      <c r="P9" s="9">
        <f t="shared" si="1"/>
        <v>23</v>
      </c>
      <c r="Q9" s="9">
        <f t="shared" si="1"/>
        <v>29</v>
      </c>
      <c r="R9" s="9">
        <f t="shared" si="1"/>
        <v>25</v>
      </c>
      <c r="S9" s="9">
        <f t="shared" si="1"/>
        <v>23</v>
      </c>
      <c r="T9" s="9">
        <f t="shared" si="1"/>
        <v>27</v>
      </c>
      <c r="U9" s="9">
        <f t="shared" si="1"/>
        <v>24</v>
      </c>
      <c r="V9" s="9">
        <f t="shared" si="1"/>
        <v>37</v>
      </c>
      <c r="W9" s="9">
        <f t="shared" si="1"/>
        <v>20</v>
      </c>
      <c r="X9" s="9">
        <f t="shared" si="1"/>
        <v>22</v>
      </c>
      <c r="Y9" s="9">
        <f t="shared" si="1"/>
        <v>22</v>
      </c>
      <c r="Z9" s="9">
        <f t="shared" si="1"/>
        <v>23</v>
      </c>
      <c r="AA9" s="9">
        <f t="shared" si="1"/>
        <v>21</v>
      </c>
      <c r="AB9" s="9">
        <f t="shared" si="1"/>
        <v>21</v>
      </c>
      <c r="AC9" s="9">
        <f t="shared" si="1"/>
        <v>29</v>
      </c>
      <c r="AD9" s="9" t="str">
        <f t="shared" si="1"/>
        <v/>
      </c>
      <c r="AE9" s="9" t="str">
        <f t="shared" si="1"/>
        <v/>
      </c>
      <c r="AF9" s="9" t="str">
        <f t="shared" ref="AF9" si="2">IF(AF4&lt;"",SUM(AF4:AF7),"")</f>
        <v/>
      </c>
      <c r="AG9" s="16">
        <f t="shared" ref="AG9" si="3">SUM(AG4:AG7)</f>
        <v>639</v>
      </c>
      <c r="AH9" s="44">
        <f>AVERAGE(B9:AF9)</f>
        <v>22.821428571428573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2</v>
      </c>
      <c r="C12" s="45">
        <v>1</v>
      </c>
      <c r="D12" s="45">
        <v>1</v>
      </c>
      <c r="E12" s="45">
        <v>2</v>
      </c>
      <c r="F12" s="45">
        <v>1</v>
      </c>
      <c r="G12" s="46">
        <v>0</v>
      </c>
      <c r="H12" s="45">
        <v>0</v>
      </c>
      <c r="I12" s="45">
        <v>0</v>
      </c>
      <c r="J12" s="46">
        <v>1</v>
      </c>
      <c r="K12" s="46">
        <v>0</v>
      </c>
      <c r="L12" s="46">
        <v>0</v>
      </c>
      <c r="M12" s="45">
        <v>1</v>
      </c>
      <c r="N12" s="46">
        <v>2</v>
      </c>
      <c r="O12" s="46">
        <v>0</v>
      </c>
      <c r="P12" s="46">
        <v>1</v>
      </c>
      <c r="Q12" s="46">
        <v>0</v>
      </c>
      <c r="R12" s="46">
        <v>0</v>
      </c>
      <c r="S12" s="45">
        <v>0</v>
      </c>
      <c r="T12" s="45">
        <v>0</v>
      </c>
      <c r="U12" s="45">
        <v>0</v>
      </c>
      <c r="V12" s="45">
        <v>0</v>
      </c>
      <c r="W12" s="45">
        <v>1</v>
      </c>
      <c r="X12" s="46">
        <v>0</v>
      </c>
      <c r="Y12" s="45">
        <v>0</v>
      </c>
      <c r="Z12" s="46">
        <v>0</v>
      </c>
      <c r="AA12" s="45">
        <v>0</v>
      </c>
      <c r="AB12" s="46">
        <v>1</v>
      </c>
      <c r="AC12" s="46">
        <v>0</v>
      </c>
      <c r="AD12" s="45"/>
      <c r="AE12" s="46"/>
      <c r="AF12" s="46"/>
      <c r="AG12" s="47">
        <f>SUM(B12:AF12)</f>
        <v>14</v>
      </c>
      <c r="AH12" s="42">
        <f>AVERAGE(B12:AF12)</f>
        <v>0.5</v>
      </c>
    </row>
    <row r="13" spans="1:34">
      <c r="A13" s="103" t="s">
        <v>50</v>
      </c>
      <c r="B13" s="100">
        <v>2</v>
      </c>
      <c r="C13" s="100">
        <v>8</v>
      </c>
      <c r="D13" s="100">
        <v>6</v>
      </c>
      <c r="E13" s="100">
        <v>4</v>
      </c>
      <c r="F13" s="100">
        <v>3</v>
      </c>
      <c r="G13" s="101">
        <v>5</v>
      </c>
      <c r="H13" s="100">
        <v>2</v>
      </c>
      <c r="I13" s="101">
        <v>2</v>
      </c>
      <c r="J13" s="101">
        <v>5</v>
      </c>
      <c r="K13" s="101">
        <v>5</v>
      </c>
      <c r="L13" s="101">
        <v>4</v>
      </c>
      <c r="M13" s="100">
        <v>7</v>
      </c>
      <c r="N13" s="101">
        <v>5</v>
      </c>
      <c r="O13" s="101">
        <v>8</v>
      </c>
      <c r="P13" s="101">
        <v>7</v>
      </c>
      <c r="Q13" s="101">
        <v>5</v>
      </c>
      <c r="R13" s="101">
        <v>3</v>
      </c>
      <c r="S13" s="100">
        <v>3</v>
      </c>
      <c r="T13" s="100">
        <v>1</v>
      </c>
      <c r="U13" s="100">
        <v>4</v>
      </c>
      <c r="V13" s="100">
        <v>7</v>
      </c>
      <c r="W13" s="100">
        <v>3</v>
      </c>
      <c r="X13" s="101">
        <v>5</v>
      </c>
      <c r="Y13" s="100">
        <v>3</v>
      </c>
      <c r="Z13" s="101">
        <v>0</v>
      </c>
      <c r="AA13" s="100">
        <v>3</v>
      </c>
      <c r="AB13" s="101">
        <v>2</v>
      </c>
      <c r="AC13" s="101">
        <v>5</v>
      </c>
      <c r="AD13" s="100"/>
      <c r="AE13" s="101"/>
      <c r="AF13" s="101"/>
      <c r="AG13" s="47">
        <f t="shared" ref="AG13:AG14" si="4">SUM(B13:AF13)</f>
        <v>117</v>
      </c>
      <c r="AH13" s="42">
        <f t="shared" ref="AH13" si="5">AVERAGE(B13:AF13)</f>
        <v>4.1785714285714288</v>
      </c>
    </row>
    <row r="14" spans="1:34" ht="15.75" thickBot="1">
      <c r="A14" s="103" t="s">
        <v>51</v>
      </c>
      <c r="B14" s="7">
        <v>1</v>
      </c>
      <c r="C14" s="33">
        <v>2</v>
      </c>
      <c r="D14" s="7">
        <v>0</v>
      </c>
      <c r="E14" s="7">
        <v>4</v>
      </c>
      <c r="F14" s="7">
        <v>3</v>
      </c>
      <c r="G14" s="7">
        <v>5</v>
      </c>
      <c r="H14" s="33">
        <v>4</v>
      </c>
      <c r="I14" s="33">
        <v>2</v>
      </c>
      <c r="J14" s="33">
        <v>3</v>
      </c>
      <c r="K14" s="7">
        <v>3</v>
      </c>
      <c r="L14" s="7">
        <v>2</v>
      </c>
      <c r="M14" s="7">
        <v>2</v>
      </c>
      <c r="N14" s="33">
        <v>2</v>
      </c>
      <c r="O14" s="33">
        <v>4</v>
      </c>
      <c r="P14" s="7">
        <v>2</v>
      </c>
      <c r="Q14" s="7">
        <v>3</v>
      </c>
      <c r="R14" s="33">
        <v>0</v>
      </c>
      <c r="S14" s="7">
        <v>1</v>
      </c>
      <c r="T14" s="33">
        <v>3</v>
      </c>
      <c r="U14" s="7">
        <v>1</v>
      </c>
      <c r="V14" s="7">
        <v>4</v>
      </c>
      <c r="W14" s="7">
        <v>0</v>
      </c>
      <c r="X14" s="7">
        <v>1</v>
      </c>
      <c r="Y14" s="33">
        <v>2</v>
      </c>
      <c r="Z14" s="7">
        <v>2</v>
      </c>
      <c r="AA14" s="7">
        <v>1</v>
      </c>
      <c r="AB14" s="7">
        <v>2</v>
      </c>
      <c r="AC14" s="7">
        <v>2</v>
      </c>
      <c r="AD14" s="7"/>
      <c r="AE14" s="7"/>
      <c r="AF14" s="7"/>
      <c r="AG14" s="47">
        <f t="shared" si="4"/>
        <v>61</v>
      </c>
      <c r="AH14" s="42">
        <f>AVERAGE(B14:AF14)</f>
        <v>2.1785714285714284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5</v>
      </c>
      <c r="C16" s="9">
        <f t="shared" ref="C16:AF16" si="6">IF(C14 &lt;&gt; "",SUM(C12:C14),"")</f>
        <v>11</v>
      </c>
      <c r="D16" s="9">
        <f t="shared" si="6"/>
        <v>7</v>
      </c>
      <c r="E16" s="9">
        <f t="shared" si="6"/>
        <v>10</v>
      </c>
      <c r="F16" s="9">
        <f t="shared" si="6"/>
        <v>7</v>
      </c>
      <c r="G16" s="9">
        <f t="shared" si="6"/>
        <v>10</v>
      </c>
      <c r="H16" s="9">
        <f t="shared" si="6"/>
        <v>6</v>
      </c>
      <c r="I16" s="9">
        <f t="shared" si="6"/>
        <v>4</v>
      </c>
      <c r="J16" s="9">
        <f t="shared" si="6"/>
        <v>9</v>
      </c>
      <c r="K16" s="9">
        <f t="shared" si="6"/>
        <v>8</v>
      </c>
      <c r="L16" s="9">
        <f t="shared" si="6"/>
        <v>6</v>
      </c>
      <c r="M16" s="9">
        <f t="shared" si="6"/>
        <v>10</v>
      </c>
      <c r="N16" s="9">
        <f t="shared" si="6"/>
        <v>9</v>
      </c>
      <c r="O16" s="9">
        <f t="shared" si="6"/>
        <v>12</v>
      </c>
      <c r="P16" s="9">
        <f t="shared" si="6"/>
        <v>10</v>
      </c>
      <c r="Q16" s="9">
        <f t="shared" si="6"/>
        <v>8</v>
      </c>
      <c r="R16" s="9">
        <f t="shared" si="6"/>
        <v>3</v>
      </c>
      <c r="S16" s="9">
        <f t="shared" si="6"/>
        <v>4</v>
      </c>
      <c r="T16" s="9">
        <f t="shared" si="6"/>
        <v>4</v>
      </c>
      <c r="U16" s="9">
        <f t="shared" si="6"/>
        <v>5</v>
      </c>
      <c r="V16" s="9">
        <f t="shared" si="6"/>
        <v>11</v>
      </c>
      <c r="W16" s="9">
        <f t="shared" si="6"/>
        <v>4</v>
      </c>
      <c r="X16" s="9">
        <f t="shared" si="6"/>
        <v>6</v>
      </c>
      <c r="Y16" s="9">
        <f t="shared" si="6"/>
        <v>5</v>
      </c>
      <c r="Z16" s="9">
        <f t="shared" si="6"/>
        <v>2</v>
      </c>
      <c r="AA16" s="9">
        <f t="shared" si="6"/>
        <v>4</v>
      </c>
      <c r="AB16" s="9">
        <f t="shared" si="6"/>
        <v>5</v>
      </c>
      <c r="AC16" s="9">
        <f t="shared" si="6"/>
        <v>7</v>
      </c>
      <c r="AD16" s="9" t="str">
        <f t="shared" si="6"/>
        <v/>
      </c>
      <c r="AE16" s="9" t="str">
        <f t="shared" si="6"/>
        <v/>
      </c>
      <c r="AF16" s="9" t="str">
        <f t="shared" si="6"/>
        <v/>
      </c>
      <c r="AG16" s="26">
        <f>SUM(AG12:AG14)</f>
        <v>192</v>
      </c>
      <c r="AH16" s="44">
        <f>AVERAGE(B16:AF16)</f>
        <v>6.8571428571428568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25</v>
      </c>
      <c r="C18" s="29">
        <f t="shared" ref="C18:AF18" si="7">IF(C16&lt;&gt;"",SUM(C9,C16),"")</f>
        <v>31</v>
      </c>
      <c r="D18" s="29">
        <f t="shared" si="7"/>
        <v>31</v>
      </c>
      <c r="E18" s="29">
        <f t="shared" si="7"/>
        <v>32</v>
      </c>
      <c r="F18" s="29">
        <f t="shared" si="7"/>
        <v>33</v>
      </c>
      <c r="G18" s="29">
        <f t="shared" si="7"/>
        <v>30</v>
      </c>
      <c r="H18" s="29">
        <f t="shared" si="7"/>
        <v>21</v>
      </c>
      <c r="I18" s="29">
        <f t="shared" si="7"/>
        <v>23</v>
      </c>
      <c r="J18" s="29">
        <f t="shared" si="7"/>
        <v>26</v>
      </c>
      <c r="K18" s="29">
        <f t="shared" si="7"/>
        <v>31</v>
      </c>
      <c r="L18" s="29">
        <f t="shared" si="7"/>
        <v>31</v>
      </c>
      <c r="M18" s="29">
        <f t="shared" si="7"/>
        <v>36</v>
      </c>
      <c r="N18" s="29">
        <f t="shared" si="7"/>
        <v>25</v>
      </c>
      <c r="O18" s="29">
        <f t="shared" si="7"/>
        <v>32</v>
      </c>
      <c r="P18" s="29">
        <f t="shared" si="7"/>
        <v>33</v>
      </c>
      <c r="Q18" s="29">
        <f t="shared" si="7"/>
        <v>37</v>
      </c>
      <c r="R18" s="29">
        <f t="shared" si="7"/>
        <v>28</v>
      </c>
      <c r="S18" s="29">
        <f t="shared" si="7"/>
        <v>27</v>
      </c>
      <c r="T18" s="29">
        <f t="shared" si="7"/>
        <v>31</v>
      </c>
      <c r="U18" s="29">
        <f t="shared" si="7"/>
        <v>29</v>
      </c>
      <c r="V18" s="29">
        <f t="shared" si="7"/>
        <v>48</v>
      </c>
      <c r="W18" s="29">
        <f t="shared" si="7"/>
        <v>24</v>
      </c>
      <c r="X18" s="29">
        <f t="shared" si="7"/>
        <v>28</v>
      </c>
      <c r="Y18" s="29">
        <f t="shared" si="7"/>
        <v>27</v>
      </c>
      <c r="Z18" s="29">
        <f t="shared" si="7"/>
        <v>25</v>
      </c>
      <c r="AA18" s="29">
        <f t="shared" si="7"/>
        <v>25</v>
      </c>
      <c r="AB18" s="29">
        <f t="shared" si="7"/>
        <v>26</v>
      </c>
      <c r="AC18" s="29">
        <f t="shared" si="7"/>
        <v>36</v>
      </c>
      <c r="AD18" s="29" t="str">
        <f t="shared" si="7"/>
        <v/>
      </c>
      <c r="AE18" s="29" t="str">
        <f t="shared" si="7"/>
        <v/>
      </c>
      <c r="AF18" s="29" t="str">
        <f t="shared" si="7"/>
        <v/>
      </c>
      <c r="AG18" s="28">
        <f>SUM(AG9,AG16)</f>
        <v>831</v>
      </c>
      <c r="AH18" s="44">
        <f>AVERAGE(B18:AF18)</f>
        <v>29.678571428571427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12</v>
      </c>
      <c r="C4" s="21">
        <v>18</v>
      </c>
      <c r="D4" s="21">
        <v>10</v>
      </c>
      <c r="E4" s="21">
        <v>19</v>
      </c>
      <c r="F4" s="21">
        <v>16</v>
      </c>
      <c r="G4" s="21">
        <v>13</v>
      </c>
      <c r="H4" s="21">
        <v>13</v>
      </c>
      <c r="I4" s="21">
        <v>23</v>
      </c>
      <c r="J4" s="21">
        <v>24</v>
      </c>
      <c r="K4" s="21">
        <v>17</v>
      </c>
      <c r="L4" s="21">
        <v>12</v>
      </c>
      <c r="M4" s="21">
        <v>20</v>
      </c>
      <c r="N4" s="21">
        <v>25</v>
      </c>
      <c r="O4" s="21">
        <v>26</v>
      </c>
      <c r="P4" s="21">
        <v>23</v>
      </c>
      <c r="Q4" s="21">
        <v>28</v>
      </c>
      <c r="R4" s="10">
        <v>28</v>
      </c>
      <c r="S4" s="10">
        <v>27</v>
      </c>
      <c r="T4" s="10">
        <v>28</v>
      </c>
      <c r="U4" s="10">
        <v>33</v>
      </c>
      <c r="V4" s="10">
        <v>30</v>
      </c>
      <c r="W4" s="10">
        <v>29</v>
      </c>
      <c r="X4" s="10">
        <v>44</v>
      </c>
      <c r="Y4" s="10">
        <v>34</v>
      </c>
      <c r="Z4" s="10">
        <v>36</v>
      </c>
      <c r="AA4" s="10">
        <v>44</v>
      </c>
      <c r="AB4" s="10">
        <v>22</v>
      </c>
      <c r="AC4" s="10">
        <v>38</v>
      </c>
      <c r="AD4" s="10">
        <v>27</v>
      </c>
      <c r="AE4" s="10">
        <v>29</v>
      </c>
      <c r="AF4" s="11">
        <v>29</v>
      </c>
      <c r="AG4" s="17">
        <f>SUM(B4:AF4)</f>
        <v>777</v>
      </c>
      <c r="AH4" s="41">
        <f>AVERAGE(B4:AF4)</f>
        <v>25.06451612903226</v>
      </c>
    </row>
    <row r="5" spans="1:34" ht="15.75" thickBot="1">
      <c r="A5" s="4" t="s">
        <v>6</v>
      </c>
      <c r="B5" s="20">
        <v>5</v>
      </c>
      <c r="C5" s="20">
        <v>8</v>
      </c>
      <c r="D5" s="20">
        <v>4</v>
      </c>
      <c r="E5" s="20">
        <v>8</v>
      </c>
      <c r="F5" s="20">
        <v>10</v>
      </c>
      <c r="G5" s="20">
        <v>11</v>
      </c>
      <c r="H5" s="20">
        <v>10</v>
      </c>
      <c r="I5" s="20">
        <v>2</v>
      </c>
      <c r="J5" s="20">
        <v>13</v>
      </c>
      <c r="K5" s="20">
        <v>4</v>
      </c>
      <c r="L5" s="20">
        <v>7</v>
      </c>
      <c r="M5" s="20">
        <v>12</v>
      </c>
      <c r="N5" s="20">
        <v>8</v>
      </c>
      <c r="O5" s="20">
        <v>10</v>
      </c>
      <c r="P5" s="20">
        <v>14</v>
      </c>
      <c r="Q5" s="20">
        <v>14</v>
      </c>
      <c r="R5" s="2">
        <v>12</v>
      </c>
      <c r="S5" s="2">
        <v>10</v>
      </c>
      <c r="T5" s="20">
        <v>13</v>
      </c>
      <c r="U5" s="2">
        <v>12</v>
      </c>
      <c r="V5" s="2">
        <v>7</v>
      </c>
      <c r="W5" s="2">
        <v>10</v>
      </c>
      <c r="X5" s="2">
        <v>15</v>
      </c>
      <c r="Y5" s="2">
        <v>9</v>
      </c>
      <c r="Z5" s="2">
        <v>13</v>
      </c>
      <c r="AA5" s="2">
        <v>12</v>
      </c>
      <c r="AB5" s="2">
        <v>14</v>
      </c>
      <c r="AC5" s="2">
        <v>15</v>
      </c>
      <c r="AD5" s="2">
        <v>11</v>
      </c>
      <c r="AE5" s="2">
        <v>21</v>
      </c>
      <c r="AF5" s="12">
        <v>14</v>
      </c>
      <c r="AG5" s="18">
        <f>SUM(B5:AF5)</f>
        <v>328</v>
      </c>
      <c r="AH5" s="41">
        <f t="shared" ref="AH5:AH7" si="0">AVERAGE(B5:AF5)</f>
        <v>10.580645161290322</v>
      </c>
    </row>
    <row r="6" spans="1:34" ht="15.75" thickBot="1">
      <c r="A6" s="4" t="s">
        <v>7</v>
      </c>
      <c r="B6" s="2">
        <v>1</v>
      </c>
      <c r="C6" s="2">
        <v>1</v>
      </c>
      <c r="D6" s="2">
        <v>0</v>
      </c>
      <c r="E6" s="2">
        <v>1</v>
      </c>
      <c r="F6" s="2">
        <v>2</v>
      </c>
      <c r="G6" s="2">
        <v>3</v>
      </c>
      <c r="H6" s="20">
        <v>2</v>
      </c>
      <c r="I6" s="2">
        <v>0</v>
      </c>
      <c r="J6" s="2">
        <v>3</v>
      </c>
      <c r="K6" s="2">
        <v>0</v>
      </c>
      <c r="L6" s="2">
        <v>1</v>
      </c>
      <c r="M6" s="2">
        <v>0</v>
      </c>
      <c r="N6" s="2">
        <v>1</v>
      </c>
      <c r="O6" s="20">
        <v>2</v>
      </c>
      <c r="P6" s="20">
        <v>1</v>
      </c>
      <c r="Q6" s="2">
        <v>1</v>
      </c>
      <c r="R6" s="2">
        <v>2</v>
      </c>
      <c r="S6" s="2">
        <v>2</v>
      </c>
      <c r="T6" s="2">
        <v>1</v>
      </c>
      <c r="U6" s="2">
        <v>1</v>
      </c>
      <c r="V6" s="2">
        <v>2</v>
      </c>
      <c r="W6" s="2">
        <v>4</v>
      </c>
      <c r="X6" s="2">
        <v>1</v>
      </c>
      <c r="Y6" s="2">
        <v>5</v>
      </c>
      <c r="Z6" s="2">
        <v>2</v>
      </c>
      <c r="AA6" s="2">
        <v>0</v>
      </c>
      <c r="AB6" s="2">
        <v>2</v>
      </c>
      <c r="AC6" s="2">
        <v>2</v>
      </c>
      <c r="AD6" s="2">
        <v>4</v>
      </c>
      <c r="AE6" s="2">
        <v>3</v>
      </c>
      <c r="AF6" s="12">
        <v>0</v>
      </c>
      <c r="AG6" s="18">
        <f>SUM(B6:AF6)</f>
        <v>50</v>
      </c>
      <c r="AH6" s="41">
        <f t="shared" si="0"/>
        <v>1.6129032258064515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1</v>
      </c>
      <c r="AD7" s="7">
        <v>0</v>
      </c>
      <c r="AE7" s="7">
        <v>1</v>
      </c>
      <c r="AF7" s="13">
        <v>0</v>
      </c>
      <c r="AG7" s="19">
        <f>SUM(B7:AF7)</f>
        <v>4</v>
      </c>
      <c r="AH7" s="41">
        <f t="shared" si="0"/>
        <v>0.12903225806451613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18</v>
      </c>
      <c r="C9" s="9">
        <f t="shared" ref="C9:AE9" si="1">IF(C4&lt;&gt;"",SUM(C4:C7),"")</f>
        <v>27</v>
      </c>
      <c r="D9" s="9">
        <f t="shared" si="1"/>
        <v>14</v>
      </c>
      <c r="E9" s="9">
        <f t="shared" si="1"/>
        <v>28</v>
      </c>
      <c r="F9" s="9">
        <f t="shared" si="1"/>
        <v>28</v>
      </c>
      <c r="G9" s="9">
        <f t="shared" si="1"/>
        <v>27</v>
      </c>
      <c r="H9" s="9">
        <f t="shared" si="1"/>
        <v>25</v>
      </c>
      <c r="I9" s="9">
        <f t="shared" si="1"/>
        <v>25</v>
      </c>
      <c r="J9" s="9">
        <f t="shared" si="1"/>
        <v>40</v>
      </c>
      <c r="K9" s="9">
        <f t="shared" si="1"/>
        <v>21</v>
      </c>
      <c r="L9" s="9">
        <f t="shared" si="1"/>
        <v>20</v>
      </c>
      <c r="M9" s="9">
        <f t="shared" si="1"/>
        <v>32</v>
      </c>
      <c r="N9" s="9">
        <f t="shared" si="1"/>
        <v>35</v>
      </c>
      <c r="O9" s="9">
        <f t="shared" si="1"/>
        <v>38</v>
      </c>
      <c r="P9" s="9">
        <f t="shared" si="1"/>
        <v>38</v>
      </c>
      <c r="Q9" s="9">
        <f t="shared" si="1"/>
        <v>43</v>
      </c>
      <c r="R9" s="9">
        <f t="shared" si="1"/>
        <v>42</v>
      </c>
      <c r="S9" s="9">
        <f t="shared" si="1"/>
        <v>39</v>
      </c>
      <c r="T9" s="9">
        <f t="shared" si="1"/>
        <v>42</v>
      </c>
      <c r="U9" s="9">
        <f t="shared" si="1"/>
        <v>47</v>
      </c>
      <c r="V9" s="9">
        <f t="shared" si="1"/>
        <v>39</v>
      </c>
      <c r="W9" s="9">
        <f t="shared" si="1"/>
        <v>43</v>
      </c>
      <c r="X9" s="9">
        <f t="shared" si="1"/>
        <v>60</v>
      </c>
      <c r="Y9" s="9">
        <f t="shared" si="1"/>
        <v>48</v>
      </c>
      <c r="Z9" s="9">
        <f t="shared" si="1"/>
        <v>51</v>
      </c>
      <c r="AA9" s="9">
        <f t="shared" si="1"/>
        <v>56</v>
      </c>
      <c r="AB9" s="9">
        <f t="shared" si="1"/>
        <v>38</v>
      </c>
      <c r="AC9" s="9">
        <f t="shared" si="1"/>
        <v>56</v>
      </c>
      <c r="AD9" s="9">
        <f t="shared" si="1"/>
        <v>42</v>
      </c>
      <c r="AE9" s="9">
        <f t="shared" si="1"/>
        <v>54</v>
      </c>
      <c r="AF9" s="9">
        <f t="shared" ref="AF9" si="2">IF(AF4&lt;"",SUM(AF4:AF7),"")</f>
        <v>43</v>
      </c>
      <c r="AG9" s="16">
        <f t="shared" ref="AG9" si="3">SUM(AG4:AG7)</f>
        <v>1159</v>
      </c>
      <c r="AH9" s="44">
        <f>AVERAGE(B9:AF9)</f>
        <v>37.387096774193552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0</v>
      </c>
      <c r="C12" s="45">
        <v>0</v>
      </c>
      <c r="D12" s="45">
        <v>1</v>
      </c>
      <c r="E12" s="45">
        <v>1</v>
      </c>
      <c r="F12" s="45">
        <v>0</v>
      </c>
      <c r="G12" s="46">
        <v>1</v>
      </c>
      <c r="H12" s="45">
        <v>1</v>
      </c>
      <c r="I12" s="45">
        <v>1</v>
      </c>
      <c r="J12" s="46">
        <v>3</v>
      </c>
      <c r="K12" s="46">
        <v>0</v>
      </c>
      <c r="L12" s="46">
        <v>1</v>
      </c>
      <c r="M12" s="45">
        <v>1</v>
      </c>
      <c r="N12" s="46">
        <v>1</v>
      </c>
      <c r="O12" s="46">
        <v>1</v>
      </c>
      <c r="P12" s="46">
        <v>1</v>
      </c>
      <c r="Q12" s="46">
        <v>1</v>
      </c>
      <c r="R12" s="46">
        <v>1</v>
      </c>
      <c r="S12" s="45">
        <v>2</v>
      </c>
      <c r="T12" s="45">
        <v>0</v>
      </c>
      <c r="U12" s="45">
        <v>2</v>
      </c>
      <c r="V12" s="45">
        <v>1</v>
      </c>
      <c r="W12" s="45">
        <v>2</v>
      </c>
      <c r="X12" s="46">
        <v>2</v>
      </c>
      <c r="Y12" s="45">
        <v>0</v>
      </c>
      <c r="Z12" s="46">
        <v>3</v>
      </c>
      <c r="AA12" s="45">
        <v>2</v>
      </c>
      <c r="AB12" s="46">
        <v>3</v>
      </c>
      <c r="AC12" s="46">
        <v>2</v>
      </c>
      <c r="AD12" s="46">
        <v>1</v>
      </c>
      <c r="AE12" s="46">
        <v>2</v>
      </c>
      <c r="AF12" s="46">
        <v>2</v>
      </c>
      <c r="AG12" s="47">
        <f>SUM(B12:AF12)</f>
        <v>39</v>
      </c>
      <c r="AH12" s="42">
        <f>AVERAGE(B12:AF12)</f>
        <v>1.2580645161290323</v>
      </c>
    </row>
    <row r="13" spans="1:34">
      <c r="A13" s="103" t="s">
        <v>50</v>
      </c>
      <c r="B13" s="100">
        <v>0</v>
      </c>
      <c r="C13" s="100">
        <v>7</v>
      </c>
      <c r="D13" s="100">
        <v>3</v>
      </c>
      <c r="E13" s="100">
        <v>6</v>
      </c>
      <c r="F13" s="100">
        <v>3</v>
      </c>
      <c r="G13" s="101">
        <v>5</v>
      </c>
      <c r="H13" s="100">
        <v>5</v>
      </c>
      <c r="I13" s="100">
        <v>6</v>
      </c>
      <c r="J13" s="101">
        <v>5</v>
      </c>
      <c r="K13" s="101">
        <v>3</v>
      </c>
      <c r="L13" s="101">
        <v>8</v>
      </c>
      <c r="M13" s="100">
        <v>6</v>
      </c>
      <c r="N13" s="101">
        <v>8</v>
      </c>
      <c r="O13" s="101">
        <v>6</v>
      </c>
      <c r="P13" s="101">
        <v>5</v>
      </c>
      <c r="Q13" s="101">
        <v>6</v>
      </c>
      <c r="R13" s="101">
        <v>10</v>
      </c>
      <c r="S13" s="100">
        <v>6</v>
      </c>
      <c r="T13" s="100">
        <v>9</v>
      </c>
      <c r="U13" s="100">
        <v>10</v>
      </c>
      <c r="V13" s="100">
        <v>9</v>
      </c>
      <c r="W13" s="100">
        <v>8</v>
      </c>
      <c r="X13" s="101">
        <v>15</v>
      </c>
      <c r="Y13" s="100">
        <v>10</v>
      </c>
      <c r="Z13" s="101">
        <v>7</v>
      </c>
      <c r="AA13" s="100">
        <v>10</v>
      </c>
      <c r="AB13" s="101">
        <v>10</v>
      </c>
      <c r="AC13" s="101">
        <v>10</v>
      </c>
      <c r="AD13" s="101">
        <v>10</v>
      </c>
      <c r="AE13" s="101">
        <v>6</v>
      </c>
      <c r="AF13" s="101">
        <v>16</v>
      </c>
      <c r="AG13" s="47">
        <f t="shared" ref="AG13:AG14" si="4">SUM(B13:AF13)</f>
        <v>228</v>
      </c>
      <c r="AH13" s="42">
        <f t="shared" ref="AH13:AH14" si="5">AVERAGE(B13:AF13)</f>
        <v>7.354838709677419</v>
      </c>
    </row>
    <row r="14" spans="1:34" ht="15.75" thickBot="1">
      <c r="A14" s="103" t="s">
        <v>51</v>
      </c>
      <c r="B14" s="7">
        <v>1</v>
      </c>
      <c r="C14" s="33">
        <v>1</v>
      </c>
      <c r="D14" s="7">
        <v>2</v>
      </c>
      <c r="E14" s="7">
        <v>2</v>
      </c>
      <c r="F14" s="7">
        <v>1</v>
      </c>
      <c r="G14" s="7">
        <v>2</v>
      </c>
      <c r="H14" s="33">
        <v>1</v>
      </c>
      <c r="I14" s="33">
        <v>2</v>
      </c>
      <c r="J14" s="33">
        <v>0</v>
      </c>
      <c r="K14" s="7">
        <v>3</v>
      </c>
      <c r="L14" s="7">
        <v>3</v>
      </c>
      <c r="M14" s="7">
        <v>2</v>
      </c>
      <c r="N14" s="33">
        <v>5</v>
      </c>
      <c r="O14" s="33">
        <v>5</v>
      </c>
      <c r="P14" s="7">
        <v>3</v>
      </c>
      <c r="Q14" s="7">
        <v>2</v>
      </c>
      <c r="R14" s="33">
        <v>5</v>
      </c>
      <c r="S14" s="7">
        <v>4</v>
      </c>
      <c r="T14" s="33">
        <v>8</v>
      </c>
      <c r="U14" s="7">
        <v>4</v>
      </c>
      <c r="V14" s="7">
        <v>6</v>
      </c>
      <c r="W14" s="7">
        <v>4</v>
      </c>
      <c r="X14" s="7">
        <v>5</v>
      </c>
      <c r="Y14" s="33">
        <v>7</v>
      </c>
      <c r="Z14" s="33">
        <v>8</v>
      </c>
      <c r="AA14" s="7">
        <v>10</v>
      </c>
      <c r="AB14" s="7">
        <v>8</v>
      </c>
      <c r="AC14" s="7">
        <v>6</v>
      </c>
      <c r="AD14" s="7">
        <v>7</v>
      </c>
      <c r="AE14" s="7">
        <v>7</v>
      </c>
      <c r="AF14" s="7">
        <v>16</v>
      </c>
      <c r="AG14" s="47">
        <f t="shared" si="4"/>
        <v>140</v>
      </c>
      <c r="AH14" s="42">
        <f t="shared" si="5"/>
        <v>4.5161290322580649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1</v>
      </c>
      <c r="C16" s="9">
        <f t="shared" ref="C16:AF16" si="6">IF(C14 &lt;&gt; "",SUM(C12:C14),"")</f>
        <v>8</v>
      </c>
      <c r="D16" s="9">
        <f t="shared" si="6"/>
        <v>6</v>
      </c>
      <c r="E16" s="9">
        <f t="shared" si="6"/>
        <v>9</v>
      </c>
      <c r="F16" s="9">
        <f t="shared" si="6"/>
        <v>4</v>
      </c>
      <c r="G16" s="9">
        <f t="shared" si="6"/>
        <v>8</v>
      </c>
      <c r="H16" s="9">
        <f t="shared" si="6"/>
        <v>7</v>
      </c>
      <c r="I16" s="9">
        <f t="shared" si="6"/>
        <v>9</v>
      </c>
      <c r="J16" s="9">
        <f t="shared" si="6"/>
        <v>8</v>
      </c>
      <c r="K16" s="9">
        <f t="shared" si="6"/>
        <v>6</v>
      </c>
      <c r="L16" s="9">
        <f t="shared" si="6"/>
        <v>12</v>
      </c>
      <c r="M16" s="9">
        <f t="shared" si="6"/>
        <v>9</v>
      </c>
      <c r="N16" s="9">
        <f t="shared" si="6"/>
        <v>14</v>
      </c>
      <c r="O16" s="9">
        <f t="shared" si="6"/>
        <v>12</v>
      </c>
      <c r="P16" s="9">
        <f t="shared" si="6"/>
        <v>9</v>
      </c>
      <c r="Q16" s="9">
        <f t="shared" si="6"/>
        <v>9</v>
      </c>
      <c r="R16" s="9">
        <f t="shared" si="6"/>
        <v>16</v>
      </c>
      <c r="S16" s="9">
        <f t="shared" si="6"/>
        <v>12</v>
      </c>
      <c r="T16" s="9">
        <f t="shared" si="6"/>
        <v>17</v>
      </c>
      <c r="U16" s="9">
        <f t="shared" si="6"/>
        <v>16</v>
      </c>
      <c r="V16" s="9">
        <f t="shared" si="6"/>
        <v>16</v>
      </c>
      <c r="W16" s="9">
        <f t="shared" si="6"/>
        <v>14</v>
      </c>
      <c r="X16" s="9">
        <f t="shared" si="6"/>
        <v>22</v>
      </c>
      <c r="Y16" s="9">
        <f t="shared" si="6"/>
        <v>17</v>
      </c>
      <c r="Z16" s="9">
        <f t="shared" si="6"/>
        <v>18</v>
      </c>
      <c r="AA16" s="9">
        <f t="shared" si="6"/>
        <v>22</v>
      </c>
      <c r="AB16" s="9">
        <f t="shared" si="6"/>
        <v>21</v>
      </c>
      <c r="AC16" s="9">
        <f t="shared" si="6"/>
        <v>18</v>
      </c>
      <c r="AD16" s="9">
        <f t="shared" si="6"/>
        <v>18</v>
      </c>
      <c r="AE16" s="9">
        <f t="shared" si="6"/>
        <v>15</v>
      </c>
      <c r="AF16" s="9">
        <f t="shared" si="6"/>
        <v>34</v>
      </c>
      <c r="AG16" s="26">
        <f>SUM(AG12:AG14)</f>
        <v>407</v>
      </c>
      <c r="AH16" s="44">
        <f>AVERAGE(B16:AF16)</f>
        <v>13.129032258064516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19</v>
      </c>
      <c r="C18" s="29">
        <f t="shared" ref="C18:AF18" si="7">IF(C16&lt;&gt;"",SUM(C9,C16),"")</f>
        <v>35</v>
      </c>
      <c r="D18" s="29">
        <f t="shared" si="7"/>
        <v>20</v>
      </c>
      <c r="E18" s="29">
        <f t="shared" si="7"/>
        <v>37</v>
      </c>
      <c r="F18" s="29">
        <f t="shared" si="7"/>
        <v>32</v>
      </c>
      <c r="G18" s="29">
        <f t="shared" si="7"/>
        <v>35</v>
      </c>
      <c r="H18" s="29">
        <f t="shared" si="7"/>
        <v>32</v>
      </c>
      <c r="I18" s="29">
        <f t="shared" si="7"/>
        <v>34</v>
      </c>
      <c r="J18" s="29">
        <f t="shared" si="7"/>
        <v>48</v>
      </c>
      <c r="K18" s="29">
        <f t="shared" si="7"/>
        <v>27</v>
      </c>
      <c r="L18" s="29">
        <f t="shared" si="7"/>
        <v>32</v>
      </c>
      <c r="M18" s="29">
        <f t="shared" si="7"/>
        <v>41</v>
      </c>
      <c r="N18" s="29">
        <f t="shared" si="7"/>
        <v>49</v>
      </c>
      <c r="O18" s="29">
        <f t="shared" si="7"/>
        <v>50</v>
      </c>
      <c r="P18" s="29">
        <f t="shared" si="7"/>
        <v>47</v>
      </c>
      <c r="Q18" s="29">
        <f t="shared" si="7"/>
        <v>52</v>
      </c>
      <c r="R18" s="29">
        <f t="shared" si="7"/>
        <v>58</v>
      </c>
      <c r="S18" s="29">
        <f t="shared" si="7"/>
        <v>51</v>
      </c>
      <c r="T18" s="29">
        <f t="shared" si="7"/>
        <v>59</v>
      </c>
      <c r="U18" s="29">
        <f t="shared" si="7"/>
        <v>63</v>
      </c>
      <c r="V18" s="29">
        <f t="shared" si="7"/>
        <v>55</v>
      </c>
      <c r="W18" s="29">
        <f t="shared" si="7"/>
        <v>57</v>
      </c>
      <c r="X18" s="29">
        <f t="shared" si="7"/>
        <v>82</v>
      </c>
      <c r="Y18" s="29">
        <f t="shared" si="7"/>
        <v>65</v>
      </c>
      <c r="Z18" s="29">
        <f t="shared" si="7"/>
        <v>69</v>
      </c>
      <c r="AA18" s="29">
        <f t="shared" si="7"/>
        <v>78</v>
      </c>
      <c r="AB18" s="29">
        <f t="shared" si="7"/>
        <v>59</v>
      </c>
      <c r="AC18" s="29">
        <f t="shared" si="7"/>
        <v>74</v>
      </c>
      <c r="AD18" s="29">
        <f t="shared" si="7"/>
        <v>60</v>
      </c>
      <c r="AE18" s="29">
        <f t="shared" si="7"/>
        <v>69</v>
      </c>
      <c r="AF18" s="29">
        <f t="shared" si="7"/>
        <v>77</v>
      </c>
      <c r="AG18" s="28">
        <f>SUM(AG9,AG16)</f>
        <v>1566</v>
      </c>
      <c r="AH18" s="44">
        <f>AVERAGE(B18:AF18)</f>
        <v>50.516129032258064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21"/>
  <sheetViews>
    <sheetView topLeftCell="A10"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15" style="1" customWidth="1"/>
    <col min="33" max="16384" width="9.42578125" style="1"/>
  </cols>
  <sheetData>
    <row r="1" spans="1:33" ht="19.5" thickBot="1">
      <c r="A1" s="248" t="s">
        <v>0</v>
      </c>
      <c r="B1" s="250" t="s">
        <v>55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</row>
    <row r="2" spans="1:33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6" t="s">
        <v>2</v>
      </c>
      <c r="AG2" s="16" t="s">
        <v>3</v>
      </c>
    </row>
    <row r="3" spans="1:33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5"/>
    </row>
    <row r="4" spans="1:33" ht="15.75" thickBot="1">
      <c r="A4" s="3" t="s">
        <v>5</v>
      </c>
      <c r="B4" s="21">
        <v>21</v>
      </c>
      <c r="C4" s="21">
        <v>28</v>
      </c>
      <c r="D4" s="21">
        <v>24</v>
      </c>
      <c r="E4" s="21">
        <v>24</v>
      </c>
      <c r="F4" s="21">
        <v>28</v>
      </c>
      <c r="G4" s="21">
        <v>29</v>
      </c>
      <c r="H4" s="21">
        <v>25</v>
      </c>
      <c r="I4" s="21">
        <v>24</v>
      </c>
      <c r="J4" s="21">
        <v>24</v>
      </c>
      <c r="K4" s="21">
        <v>32</v>
      </c>
      <c r="L4" s="21">
        <v>19</v>
      </c>
      <c r="M4" s="21">
        <v>17</v>
      </c>
      <c r="N4" s="21">
        <v>28</v>
      </c>
      <c r="O4" s="21">
        <v>19</v>
      </c>
      <c r="P4" s="21">
        <v>25</v>
      </c>
      <c r="Q4" s="21">
        <v>24</v>
      </c>
      <c r="R4" s="10">
        <v>20</v>
      </c>
      <c r="S4" s="10">
        <v>25</v>
      </c>
      <c r="T4" s="10">
        <v>24</v>
      </c>
      <c r="U4" s="10">
        <v>26</v>
      </c>
      <c r="V4" s="10">
        <v>24</v>
      </c>
      <c r="W4" s="10">
        <v>25</v>
      </c>
      <c r="X4" s="10">
        <v>19</v>
      </c>
      <c r="Y4" s="10">
        <v>24</v>
      </c>
      <c r="Z4" s="10">
        <v>19</v>
      </c>
      <c r="AA4" s="10">
        <v>15</v>
      </c>
      <c r="AB4" s="10">
        <v>20</v>
      </c>
      <c r="AC4" s="10">
        <v>23</v>
      </c>
      <c r="AD4" s="10">
        <v>20</v>
      </c>
      <c r="AE4" s="10">
        <v>23</v>
      </c>
      <c r="AF4" s="17">
        <f>SUM(B4:AE4)</f>
        <v>698</v>
      </c>
      <c r="AG4" s="41">
        <f>AVERAGE(B4:AE4)</f>
        <v>23.266666666666666</v>
      </c>
    </row>
    <row r="5" spans="1:33" ht="15.75" thickBot="1">
      <c r="A5" s="4" t="s">
        <v>6</v>
      </c>
      <c r="B5" s="20">
        <v>17</v>
      </c>
      <c r="C5" s="20">
        <v>13</v>
      </c>
      <c r="D5" s="20">
        <v>3</v>
      </c>
      <c r="E5" s="20">
        <v>12</v>
      </c>
      <c r="F5" s="20">
        <v>15</v>
      </c>
      <c r="G5" s="20">
        <v>11</v>
      </c>
      <c r="H5" s="20">
        <v>15</v>
      </c>
      <c r="I5" s="20">
        <v>10</v>
      </c>
      <c r="J5" s="20">
        <v>8</v>
      </c>
      <c r="K5" s="20">
        <v>8</v>
      </c>
      <c r="L5" s="20">
        <v>10</v>
      </c>
      <c r="M5" s="20">
        <v>9</v>
      </c>
      <c r="N5" s="20">
        <v>13</v>
      </c>
      <c r="O5" s="20">
        <v>14</v>
      </c>
      <c r="P5" s="20">
        <v>8</v>
      </c>
      <c r="Q5" s="20">
        <v>14</v>
      </c>
      <c r="R5" s="2">
        <v>11</v>
      </c>
      <c r="S5" s="2">
        <v>4</v>
      </c>
      <c r="T5" s="20">
        <v>13</v>
      </c>
      <c r="U5" s="2">
        <v>9</v>
      </c>
      <c r="V5" s="2">
        <v>14</v>
      </c>
      <c r="W5" s="2">
        <v>7</v>
      </c>
      <c r="X5" s="2">
        <v>8</v>
      </c>
      <c r="Y5" s="2">
        <v>5</v>
      </c>
      <c r="Z5" s="2">
        <v>11</v>
      </c>
      <c r="AA5" s="2">
        <v>7</v>
      </c>
      <c r="AB5" s="2">
        <v>5</v>
      </c>
      <c r="AC5" s="2">
        <v>6</v>
      </c>
      <c r="AD5" s="2">
        <v>8</v>
      </c>
      <c r="AE5" s="2">
        <v>11</v>
      </c>
      <c r="AF5" s="18">
        <f>SUM(B5:AE5)</f>
        <v>299</v>
      </c>
      <c r="AG5" s="41">
        <f t="shared" ref="AG5:AG7" si="0">AVERAGE(B5:AE5)</f>
        <v>9.9666666666666668</v>
      </c>
    </row>
    <row r="6" spans="1:33" ht="15.75" thickBot="1">
      <c r="A6" s="4" t="s">
        <v>7</v>
      </c>
      <c r="B6" s="2">
        <v>3</v>
      </c>
      <c r="C6" s="2">
        <v>1</v>
      </c>
      <c r="D6" s="2">
        <v>3</v>
      </c>
      <c r="E6" s="2">
        <v>5</v>
      </c>
      <c r="F6" s="2">
        <v>1</v>
      </c>
      <c r="G6" s="2">
        <v>2</v>
      </c>
      <c r="H6" s="20">
        <v>1</v>
      </c>
      <c r="I6" s="2">
        <v>1</v>
      </c>
      <c r="J6" s="2">
        <v>2</v>
      </c>
      <c r="K6" s="2">
        <v>1</v>
      </c>
      <c r="L6" s="2">
        <v>2</v>
      </c>
      <c r="M6" s="2">
        <v>5</v>
      </c>
      <c r="N6" s="2">
        <v>0</v>
      </c>
      <c r="O6" s="20">
        <v>4</v>
      </c>
      <c r="P6" s="20">
        <v>5</v>
      </c>
      <c r="Q6" s="2">
        <v>3</v>
      </c>
      <c r="R6" s="2">
        <v>2</v>
      </c>
      <c r="S6" s="2">
        <v>0</v>
      </c>
      <c r="T6" s="2">
        <v>0</v>
      </c>
      <c r="U6" s="2">
        <v>2</v>
      </c>
      <c r="V6" s="2">
        <v>4</v>
      </c>
      <c r="W6" s="2">
        <v>0</v>
      </c>
      <c r="X6" s="2">
        <v>1</v>
      </c>
      <c r="Y6" s="2">
        <v>1</v>
      </c>
      <c r="Z6" s="2">
        <v>3</v>
      </c>
      <c r="AA6" s="2">
        <v>2</v>
      </c>
      <c r="AB6" s="2">
        <v>2</v>
      </c>
      <c r="AC6" s="2">
        <v>0</v>
      </c>
      <c r="AD6" s="2">
        <v>4</v>
      </c>
      <c r="AE6" s="2">
        <v>0</v>
      </c>
      <c r="AF6" s="18">
        <f>SUM(B6:AE6)</f>
        <v>60</v>
      </c>
      <c r="AG6" s="41">
        <f t="shared" si="0"/>
        <v>2</v>
      </c>
    </row>
    <row r="7" spans="1:33" ht="15.75" thickBot="1">
      <c r="A7" s="6" t="s">
        <v>8</v>
      </c>
      <c r="B7" s="7">
        <v>1</v>
      </c>
      <c r="C7" s="7">
        <v>0</v>
      </c>
      <c r="D7" s="7">
        <v>0</v>
      </c>
      <c r="E7" s="7">
        <v>1</v>
      </c>
      <c r="F7" s="7">
        <v>0</v>
      </c>
      <c r="G7" s="33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1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1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19">
        <f>SUM(B7:AE7)</f>
        <v>5</v>
      </c>
      <c r="AG7" s="41">
        <f t="shared" si="0"/>
        <v>0.16666666666666666</v>
      </c>
    </row>
    <row r="8" spans="1:33" ht="3" customHeight="1" thickBot="1">
      <c r="A8" s="5"/>
      <c r="AF8" s="25"/>
      <c r="AG8" s="25"/>
    </row>
    <row r="9" spans="1:33" ht="15.75" thickBot="1">
      <c r="A9" s="8" t="s">
        <v>2</v>
      </c>
      <c r="B9" s="9">
        <f>IF(B4&lt;&gt;"",SUM(B4:B7),"")</f>
        <v>42</v>
      </c>
      <c r="C9" s="9">
        <f t="shared" ref="C9:AE9" si="1">IF(C4&lt;&gt;"",SUM(C4:C7),"")</f>
        <v>42</v>
      </c>
      <c r="D9" s="9">
        <f t="shared" si="1"/>
        <v>30</v>
      </c>
      <c r="E9" s="9">
        <f t="shared" si="1"/>
        <v>42</v>
      </c>
      <c r="F9" s="9">
        <f t="shared" si="1"/>
        <v>44</v>
      </c>
      <c r="G9" s="9">
        <f t="shared" si="1"/>
        <v>42</v>
      </c>
      <c r="H9" s="9">
        <f t="shared" si="1"/>
        <v>41</v>
      </c>
      <c r="I9" s="9">
        <f t="shared" si="1"/>
        <v>35</v>
      </c>
      <c r="J9" s="9">
        <f t="shared" si="1"/>
        <v>34</v>
      </c>
      <c r="K9" s="9">
        <f t="shared" si="1"/>
        <v>41</v>
      </c>
      <c r="L9" s="9">
        <f t="shared" si="1"/>
        <v>31</v>
      </c>
      <c r="M9" s="9">
        <f t="shared" si="1"/>
        <v>31</v>
      </c>
      <c r="N9" s="9">
        <f t="shared" si="1"/>
        <v>41</v>
      </c>
      <c r="O9" s="9">
        <f t="shared" si="1"/>
        <v>37</v>
      </c>
      <c r="P9" s="9">
        <f t="shared" si="1"/>
        <v>38</v>
      </c>
      <c r="Q9" s="9">
        <f t="shared" si="1"/>
        <v>42</v>
      </c>
      <c r="R9" s="9">
        <f t="shared" si="1"/>
        <v>34</v>
      </c>
      <c r="S9" s="9">
        <f t="shared" si="1"/>
        <v>29</v>
      </c>
      <c r="T9" s="9">
        <f t="shared" si="1"/>
        <v>37</v>
      </c>
      <c r="U9" s="9">
        <f t="shared" si="1"/>
        <v>37</v>
      </c>
      <c r="V9" s="9">
        <f t="shared" si="1"/>
        <v>42</v>
      </c>
      <c r="W9" s="9">
        <f t="shared" si="1"/>
        <v>32</v>
      </c>
      <c r="X9" s="9">
        <f t="shared" si="1"/>
        <v>28</v>
      </c>
      <c r="Y9" s="9">
        <f t="shared" si="1"/>
        <v>31</v>
      </c>
      <c r="Z9" s="9">
        <f t="shared" si="1"/>
        <v>33</v>
      </c>
      <c r="AA9" s="9">
        <f t="shared" si="1"/>
        <v>24</v>
      </c>
      <c r="AB9" s="9">
        <f t="shared" si="1"/>
        <v>27</v>
      </c>
      <c r="AC9" s="9">
        <f t="shared" si="1"/>
        <v>29</v>
      </c>
      <c r="AD9" s="9">
        <f t="shared" si="1"/>
        <v>32</v>
      </c>
      <c r="AE9" s="9">
        <f t="shared" si="1"/>
        <v>34</v>
      </c>
      <c r="AF9" s="16">
        <f t="shared" ref="AF9" si="2">SUM(AF4:AF7)</f>
        <v>1062</v>
      </c>
      <c r="AG9" s="44">
        <f>AVERAGE(B9:AE9)</f>
        <v>35.4</v>
      </c>
    </row>
    <row r="10" spans="1:33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3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5"/>
    </row>
    <row r="12" spans="1:33">
      <c r="A12" s="103" t="s">
        <v>17</v>
      </c>
      <c r="B12" s="45">
        <v>1</v>
      </c>
      <c r="C12" s="45">
        <v>3</v>
      </c>
      <c r="D12" s="45">
        <v>1</v>
      </c>
      <c r="E12" s="45">
        <v>1</v>
      </c>
      <c r="F12" s="45">
        <v>1</v>
      </c>
      <c r="G12" s="46">
        <v>4</v>
      </c>
      <c r="H12" s="45">
        <v>4</v>
      </c>
      <c r="I12" s="45">
        <v>2</v>
      </c>
      <c r="J12" s="46">
        <v>1</v>
      </c>
      <c r="K12" s="46">
        <v>0</v>
      </c>
      <c r="L12" s="46">
        <v>2</v>
      </c>
      <c r="M12" s="45">
        <v>0</v>
      </c>
      <c r="N12" s="46">
        <v>3</v>
      </c>
      <c r="O12" s="46">
        <v>0</v>
      </c>
      <c r="P12" s="46">
        <v>0</v>
      </c>
      <c r="Q12" s="46">
        <v>0</v>
      </c>
      <c r="R12" s="46">
        <v>0</v>
      </c>
      <c r="S12" s="45">
        <v>1</v>
      </c>
      <c r="T12" s="45">
        <v>1</v>
      </c>
      <c r="U12" s="45">
        <v>1</v>
      </c>
      <c r="V12" s="45">
        <v>1</v>
      </c>
      <c r="W12" s="45">
        <v>0</v>
      </c>
      <c r="X12" s="46">
        <v>1</v>
      </c>
      <c r="Y12" s="46">
        <v>1</v>
      </c>
      <c r="Z12" s="46">
        <v>6</v>
      </c>
      <c r="AA12" s="45">
        <v>0</v>
      </c>
      <c r="AB12" s="46">
        <v>1</v>
      </c>
      <c r="AC12" s="46">
        <v>0</v>
      </c>
      <c r="AD12" s="46">
        <v>1</v>
      </c>
      <c r="AE12" s="46">
        <v>0</v>
      </c>
      <c r="AF12" s="47">
        <f>SUM(B12:AE12)</f>
        <v>37</v>
      </c>
      <c r="AG12" s="42">
        <f>AVERAGE(B12:AE12)</f>
        <v>1.2333333333333334</v>
      </c>
    </row>
    <row r="13" spans="1:33">
      <c r="A13" s="103" t="s">
        <v>50</v>
      </c>
      <c r="B13" s="100">
        <v>4</v>
      </c>
      <c r="C13" s="100">
        <v>11</v>
      </c>
      <c r="D13" s="100">
        <v>4</v>
      </c>
      <c r="E13" s="100">
        <v>7</v>
      </c>
      <c r="F13" s="100">
        <v>9</v>
      </c>
      <c r="G13" s="101">
        <v>9</v>
      </c>
      <c r="H13" s="100">
        <v>6</v>
      </c>
      <c r="I13" s="100">
        <v>13</v>
      </c>
      <c r="J13" s="101">
        <v>10</v>
      </c>
      <c r="K13" s="101">
        <v>6</v>
      </c>
      <c r="L13" s="101">
        <v>3</v>
      </c>
      <c r="M13" s="100">
        <v>2</v>
      </c>
      <c r="N13" s="101">
        <v>5</v>
      </c>
      <c r="O13" s="101">
        <v>7</v>
      </c>
      <c r="P13" s="101">
        <v>8</v>
      </c>
      <c r="Q13" s="101">
        <v>7</v>
      </c>
      <c r="R13" s="101">
        <v>3</v>
      </c>
      <c r="S13" s="100">
        <v>4</v>
      </c>
      <c r="T13" s="100">
        <v>5</v>
      </c>
      <c r="U13" s="100">
        <v>5</v>
      </c>
      <c r="V13" s="100">
        <v>4</v>
      </c>
      <c r="W13" s="100">
        <v>7</v>
      </c>
      <c r="X13" s="101">
        <v>6</v>
      </c>
      <c r="Y13" s="101">
        <v>6</v>
      </c>
      <c r="Z13" s="101">
        <v>2</v>
      </c>
      <c r="AA13" s="100">
        <v>6</v>
      </c>
      <c r="AB13" s="101">
        <v>8</v>
      </c>
      <c r="AC13" s="101">
        <v>7</v>
      </c>
      <c r="AD13" s="101">
        <v>7</v>
      </c>
      <c r="AE13" s="101">
        <v>8</v>
      </c>
      <c r="AF13" s="47">
        <f t="shared" ref="AF13:AF14" si="3">SUM(B13:AE13)</f>
        <v>189</v>
      </c>
      <c r="AG13" s="42">
        <f t="shared" ref="AG13:AG14" si="4">AVERAGE(B13:AE13)</f>
        <v>6.3</v>
      </c>
    </row>
    <row r="14" spans="1:33" ht="15.75" thickBot="1">
      <c r="A14" s="103" t="s">
        <v>51</v>
      </c>
      <c r="B14" s="7">
        <v>6</v>
      </c>
      <c r="C14" s="33">
        <v>3</v>
      </c>
      <c r="D14" s="7">
        <v>6</v>
      </c>
      <c r="E14" s="7">
        <v>8</v>
      </c>
      <c r="F14" s="7">
        <v>6</v>
      </c>
      <c r="G14" s="7">
        <v>5</v>
      </c>
      <c r="H14" s="33">
        <v>11</v>
      </c>
      <c r="I14" s="33">
        <v>3</v>
      </c>
      <c r="J14" s="33">
        <v>3</v>
      </c>
      <c r="K14" s="7">
        <v>4</v>
      </c>
      <c r="L14" s="7">
        <v>6</v>
      </c>
      <c r="M14" s="7">
        <v>3</v>
      </c>
      <c r="N14" s="33">
        <v>6</v>
      </c>
      <c r="O14" s="33">
        <v>3</v>
      </c>
      <c r="P14" s="7">
        <v>4</v>
      </c>
      <c r="Q14" s="7">
        <v>3</v>
      </c>
      <c r="R14" s="33">
        <v>3</v>
      </c>
      <c r="S14" s="7">
        <v>4</v>
      </c>
      <c r="T14" s="33">
        <v>3</v>
      </c>
      <c r="U14" s="7">
        <v>4</v>
      </c>
      <c r="V14" s="33">
        <v>8</v>
      </c>
      <c r="W14" s="7">
        <v>5</v>
      </c>
      <c r="X14" s="7">
        <v>3</v>
      </c>
      <c r="Y14" s="33">
        <v>5</v>
      </c>
      <c r="Z14" s="33">
        <v>3</v>
      </c>
      <c r="AA14" s="7">
        <v>7</v>
      </c>
      <c r="AB14" s="7">
        <v>2</v>
      </c>
      <c r="AC14" s="7">
        <v>6</v>
      </c>
      <c r="AD14" s="7">
        <v>6</v>
      </c>
      <c r="AE14" s="7">
        <v>5</v>
      </c>
      <c r="AF14" s="47">
        <f t="shared" si="3"/>
        <v>144</v>
      </c>
      <c r="AG14" s="42">
        <f t="shared" si="4"/>
        <v>4.8</v>
      </c>
    </row>
    <row r="15" spans="1:33" ht="3" customHeight="1" thickBot="1">
      <c r="A15" s="22"/>
      <c r="L15" s="1" t="s">
        <v>28</v>
      </c>
      <c r="N15" s="32"/>
      <c r="AF15" s="23"/>
      <c r="AG15" s="25"/>
    </row>
    <row r="16" spans="1:33" ht="15.75" thickBot="1">
      <c r="A16" s="8" t="s">
        <v>2</v>
      </c>
      <c r="B16" s="9">
        <f>IF(B14 &lt;&gt; "",SUM(B12:B14),"")</f>
        <v>11</v>
      </c>
      <c r="C16" s="9">
        <f t="shared" ref="C16:AE16" si="5">IF(C14 &lt;&gt; "",SUM(C12:C14),"")</f>
        <v>17</v>
      </c>
      <c r="D16" s="9">
        <f t="shared" si="5"/>
        <v>11</v>
      </c>
      <c r="E16" s="9">
        <f t="shared" si="5"/>
        <v>16</v>
      </c>
      <c r="F16" s="9">
        <f t="shared" si="5"/>
        <v>16</v>
      </c>
      <c r="G16" s="9">
        <f t="shared" si="5"/>
        <v>18</v>
      </c>
      <c r="H16" s="9">
        <f t="shared" si="5"/>
        <v>21</v>
      </c>
      <c r="I16" s="9">
        <f t="shared" si="5"/>
        <v>18</v>
      </c>
      <c r="J16" s="9">
        <f t="shared" si="5"/>
        <v>14</v>
      </c>
      <c r="K16" s="9">
        <f t="shared" si="5"/>
        <v>10</v>
      </c>
      <c r="L16" s="9">
        <f t="shared" si="5"/>
        <v>11</v>
      </c>
      <c r="M16" s="9">
        <f t="shared" si="5"/>
        <v>5</v>
      </c>
      <c r="N16" s="9">
        <f t="shared" si="5"/>
        <v>14</v>
      </c>
      <c r="O16" s="9">
        <f t="shared" si="5"/>
        <v>10</v>
      </c>
      <c r="P16" s="9">
        <f t="shared" si="5"/>
        <v>12</v>
      </c>
      <c r="Q16" s="9">
        <f t="shared" si="5"/>
        <v>10</v>
      </c>
      <c r="R16" s="9">
        <f t="shared" si="5"/>
        <v>6</v>
      </c>
      <c r="S16" s="9">
        <f t="shared" si="5"/>
        <v>9</v>
      </c>
      <c r="T16" s="9">
        <f t="shared" si="5"/>
        <v>9</v>
      </c>
      <c r="U16" s="9">
        <f t="shared" si="5"/>
        <v>10</v>
      </c>
      <c r="V16" s="9">
        <f t="shared" si="5"/>
        <v>13</v>
      </c>
      <c r="W16" s="9">
        <f t="shared" si="5"/>
        <v>12</v>
      </c>
      <c r="X16" s="9">
        <f t="shared" si="5"/>
        <v>10</v>
      </c>
      <c r="Y16" s="9">
        <f t="shared" si="5"/>
        <v>12</v>
      </c>
      <c r="Z16" s="9">
        <f t="shared" si="5"/>
        <v>11</v>
      </c>
      <c r="AA16" s="9">
        <f t="shared" si="5"/>
        <v>13</v>
      </c>
      <c r="AB16" s="9">
        <f t="shared" si="5"/>
        <v>11</v>
      </c>
      <c r="AC16" s="9">
        <f t="shared" si="5"/>
        <v>13</v>
      </c>
      <c r="AD16" s="9">
        <f t="shared" si="5"/>
        <v>14</v>
      </c>
      <c r="AE16" s="9">
        <f t="shared" si="5"/>
        <v>13</v>
      </c>
      <c r="AF16" s="26">
        <f>SUM(AF12:AF14)</f>
        <v>370</v>
      </c>
      <c r="AG16" s="44">
        <f>AVERAGE(B16:AE16)</f>
        <v>12.333333333333334</v>
      </c>
    </row>
    <row r="17" spans="1:33" ht="14.25" customHeight="1" thickBot="1"/>
    <row r="18" spans="1:33" ht="16.5" thickBot="1">
      <c r="A18" s="27" t="s">
        <v>13</v>
      </c>
      <c r="B18" s="29">
        <f>IF(B16&lt;&gt;"",SUM(B9,B16),"")</f>
        <v>53</v>
      </c>
      <c r="C18" s="29">
        <f t="shared" ref="C18:AE18" si="6">IF(C16&lt;&gt;"",SUM(C9,C16),"")</f>
        <v>59</v>
      </c>
      <c r="D18" s="29">
        <f t="shared" si="6"/>
        <v>41</v>
      </c>
      <c r="E18" s="29">
        <f t="shared" si="6"/>
        <v>58</v>
      </c>
      <c r="F18" s="29">
        <f t="shared" si="6"/>
        <v>60</v>
      </c>
      <c r="G18" s="29">
        <f t="shared" si="6"/>
        <v>60</v>
      </c>
      <c r="H18" s="29">
        <f t="shared" si="6"/>
        <v>62</v>
      </c>
      <c r="I18" s="29">
        <f t="shared" si="6"/>
        <v>53</v>
      </c>
      <c r="J18" s="29">
        <f t="shared" si="6"/>
        <v>48</v>
      </c>
      <c r="K18" s="29">
        <f t="shared" si="6"/>
        <v>51</v>
      </c>
      <c r="L18" s="29">
        <f t="shared" si="6"/>
        <v>42</v>
      </c>
      <c r="M18" s="29">
        <f t="shared" si="6"/>
        <v>36</v>
      </c>
      <c r="N18" s="29">
        <f t="shared" si="6"/>
        <v>55</v>
      </c>
      <c r="O18" s="29">
        <f t="shared" si="6"/>
        <v>47</v>
      </c>
      <c r="P18" s="29">
        <f t="shared" si="6"/>
        <v>50</v>
      </c>
      <c r="Q18" s="29">
        <f t="shared" si="6"/>
        <v>52</v>
      </c>
      <c r="R18" s="29">
        <f t="shared" si="6"/>
        <v>40</v>
      </c>
      <c r="S18" s="29">
        <f t="shared" si="6"/>
        <v>38</v>
      </c>
      <c r="T18" s="29">
        <f t="shared" si="6"/>
        <v>46</v>
      </c>
      <c r="U18" s="29">
        <f t="shared" si="6"/>
        <v>47</v>
      </c>
      <c r="V18" s="29">
        <f t="shared" si="6"/>
        <v>55</v>
      </c>
      <c r="W18" s="29">
        <f t="shared" si="6"/>
        <v>44</v>
      </c>
      <c r="X18" s="29">
        <f t="shared" si="6"/>
        <v>38</v>
      </c>
      <c r="Y18" s="29">
        <f t="shared" si="6"/>
        <v>43</v>
      </c>
      <c r="Z18" s="29">
        <f t="shared" si="6"/>
        <v>44</v>
      </c>
      <c r="AA18" s="29">
        <f t="shared" si="6"/>
        <v>37</v>
      </c>
      <c r="AB18" s="29">
        <f t="shared" si="6"/>
        <v>38</v>
      </c>
      <c r="AC18" s="29">
        <f t="shared" si="6"/>
        <v>42</v>
      </c>
      <c r="AD18" s="29">
        <f t="shared" si="6"/>
        <v>46</v>
      </c>
      <c r="AE18" s="29">
        <f t="shared" si="6"/>
        <v>47</v>
      </c>
      <c r="AF18" s="28">
        <f>SUM(AF9,AF16)</f>
        <v>1432</v>
      </c>
      <c r="AG18" s="44">
        <f>AVERAGE(B18:AE18)</f>
        <v>47.733333333333334</v>
      </c>
    </row>
    <row r="19" spans="1:3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</sheetData>
  <mergeCells count="4">
    <mergeCell ref="A1:A2"/>
    <mergeCell ref="B1:AG1"/>
    <mergeCell ref="A3:AG3"/>
    <mergeCell ref="A11:A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H21"/>
  <sheetViews>
    <sheetView topLeftCell="A13"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17</v>
      </c>
      <c r="C4" s="21">
        <v>18</v>
      </c>
      <c r="D4" s="21">
        <v>20</v>
      </c>
      <c r="E4" s="21">
        <v>25</v>
      </c>
      <c r="F4" s="21">
        <v>23</v>
      </c>
      <c r="G4" s="21">
        <v>16</v>
      </c>
      <c r="H4" s="21">
        <v>25</v>
      </c>
      <c r="I4" s="21">
        <v>19</v>
      </c>
      <c r="J4" s="21">
        <v>20</v>
      </c>
      <c r="K4" s="21">
        <v>21</v>
      </c>
      <c r="L4" s="21">
        <v>22</v>
      </c>
      <c r="M4" s="21">
        <v>15</v>
      </c>
      <c r="N4" s="21">
        <v>23</v>
      </c>
      <c r="O4" s="21">
        <v>13</v>
      </c>
      <c r="P4" s="21">
        <v>20</v>
      </c>
      <c r="Q4" s="21">
        <v>16</v>
      </c>
      <c r="R4" s="10">
        <v>19</v>
      </c>
      <c r="S4" s="10">
        <v>30</v>
      </c>
      <c r="T4" s="10">
        <v>17</v>
      </c>
      <c r="U4" s="10">
        <v>13</v>
      </c>
      <c r="V4" s="10">
        <v>20</v>
      </c>
      <c r="W4" s="10">
        <v>29</v>
      </c>
      <c r="X4" s="10">
        <v>22</v>
      </c>
      <c r="Y4" s="10">
        <v>18</v>
      </c>
      <c r="Z4" s="10">
        <v>12</v>
      </c>
      <c r="AA4" s="10">
        <v>16</v>
      </c>
      <c r="AB4" s="10">
        <v>11</v>
      </c>
      <c r="AC4" s="10">
        <v>26</v>
      </c>
      <c r="AD4" s="10">
        <v>23</v>
      </c>
      <c r="AE4" s="10">
        <v>14</v>
      </c>
      <c r="AF4" s="96">
        <v>23</v>
      </c>
      <c r="AG4" s="17">
        <f>SUM(B4:AF4)</f>
        <v>606</v>
      </c>
      <c r="AH4" s="41">
        <f>AVERAGE(B4:AF4)</f>
        <v>19.548387096774192</v>
      </c>
    </row>
    <row r="5" spans="1:34" ht="15.75" thickBot="1">
      <c r="A5" s="4" t="s">
        <v>6</v>
      </c>
      <c r="B5" s="20">
        <v>13</v>
      </c>
      <c r="C5" s="20">
        <v>6</v>
      </c>
      <c r="D5" s="20">
        <v>4</v>
      </c>
      <c r="E5" s="20">
        <v>11</v>
      </c>
      <c r="F5" s="20">
        <v>11</v>
      </c>
      <c r="G5" s="20">
        <v>9</v>
      </c>
      <c r="H5" s="20">
        <v>11</v>
      </c>
      <c r="I5" s="20">
        <v>5</v>
      </c>
      <c r="J5" s="20">
        <v>7</v>
      </c>
      <c r="K5" s="20">
        <v>10</v>
      </c>
      <c r="L5" s="20">
        <v>10</v>
      </c>
      <c r="M5" s="20">
        <v>8</v>
      </c>
      <c r="N5" s="20">
        <v>6</v>
      </c>
      <c r="O5" s="20">
        <v>5</v>
      </c>
      <c r="P5" s="20">
        <v>11</v>
      </c>
      <c r="Q5" s="20">
        <v>8</v>
      </c>
      <c r="R5" s="2">
        <v>7</v>
      </c>
      <c r="S5" s="2">
        <v>5</v>
      </c>
      <c r="T5" s="20">
        <v>7</v>
      </c>
      <c r="U5" s="2">
        <v>7</v>
      </c>
      <c r="V5" s="2">
        <v>3</v>
      </c>
      <c r="W5" s="2">
        <v>5</v>
      </c>
      <c r="X5" s="2">
        <v>13</v>
      </c>
      <c r="Y5" s="2">
        <v>11</v>
      </c>
      <c r="Z5" s="2">
        <v>7</v>
      </c>
      <c r="AA5" s="2">
        <v>9</v>
      </c>
      <c r="AB5" s="2">
        <v>8</v>
      </c>
      <c r="AC5" s="2">
        <v>6</v>
      </c>
      <c r="AD5" s="2">
        <v>10</v>
      </c>
      <c r="AE5" s="2">
        <v>8</v>
      </c>
      <c r="AF5" s="97">
        <v>3</v>
      </c>
      <c r="AG5" s="18">
        <f>SUM(B5:AF5)</f>
        <v>244</v>
      </c>
      <c r="AH5" s="41">
        <f t="shared" ref="AH5:AH7" si="0">AVERAGE(B5:AF5)</f>
        <v>7.870967741935484</v>
      </c>
    </row>
    <row r="6" spans="1:34" ht="15.75" thickBot="1">
      <c r="A6" s="4" t="s">
        <v>7</v>
      </c>
      <c r="B6" s="2">
        <v>2</v>
      </c>
      <c r="C6" s="2">
        <v>2</v>
      </c>
      <c r="D6" s="2">
        <v>1</v>
      </c>
      <c r="E6" s="2">
        <v>1</v>
      </c>
      <c r="F6" s="2">
        <v>0</v>
      </c>
      <c r="G6" s="2">
        <v>1</v>
      </c>
      <c r="H6" s="20">
        <v>2</v>
      </c>
      <c r="I6" s="2">
        <v>2</v>
      </c>
      <c r="J6" s="2">
        <v>1</v>
      </c>
      <c r="K6" s="2">
        <v>3</v>
      </c>
      <c r="L6" s="2">
        <v>1</v>
      </c>
      <c r="M6" s="2">
        <v>2</v>
      </c>
      <c r="N6" s="2">
        <v>0</v>
      </c>
      <c r="O6" s="20">
        <v>2</v>
      </c>
      <c r="P6" s="20">
        <v>1</v>
      </c>
      <c r="Q6" s="2">
        <v>2</v>
      </c>
      <c r="R6" s="2">
        <v>1</v>
      </c>
      <c r="S6" s="2">
        <v>3</v>
      </c>
      <c r="T6" s="2">
        <v>0</v>
      </c>
      <c r="U6" s="2">
        <v>1</v>
      </c>
      <c r="V6" s="2">
        <v>0</v>
      </c>
      <c r="W6" s="2">
        <v>1</v>
      </c>
      <c r="X6" s="2">
        <v>2</v>
      </c>
      <c r="Y6" s="2">
        <v>1</v>
      </c>
      <c r="Z6" s="2">
        <v>1</v>
      </c>
      <c r="AA6" s="2">
        <v>2</v>
      </c>
      <c r="AB6" s="2">
        <v>2</v>
      </c>
      <c r="AC6" s="2">
        <v>4</v>
      </c>
      <c r="AD6" s="2">
        <v>3</v>
      </c>
      <c r="AE6" s="2">
        <v>1</v>
      </c>
      <c r="AF6" s="97">
        <v>1</v>
      </c>
      <c r="AG6" s="18">
        <f>SUM(B6:AF6)</f>
        <v>46</v>
      </c>
      <c r="AH6" s="41">
        <f t="shared" si="0"/>
        <v>1.4838709677419355</v>
      </c>
    </row>
    <row r="7" spans="1:34" ht="15.75" thickBot="1">
      <c r="A7" s="6" t="s">
        <v>8</v>
      </c>
      <c r="B7" s="7">
        <v>0</v>
      </c>
      <c r="C7" s="7">
        <v>1</v>
      </c>
      <c r="D7" s="7">
        <v>0</v>
      </c>
      <c r="E7" s="7">
        <v>0</v>
      </c>
      <c r="F7" s="7">
        <v>0</v>
      </c>
      <c r="G7" s="33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1</v>
      </c>
      <c r="AC7" s="7">
        <v>0</v>
      </c>
      <c r="AD7" s="7">
        <v>0</v>
      </c>
      <c r="AE7" s="7">
        <v>0</v>
      </c>
      <c r="AF7" s="98">
        <v>0</v>
      </c>
      <c r="AG7" s="19">
        <f>SUM(B7:AF7)</f>
        <v>2</v>
      </c>
      <c r="AH7" s="41">
        <f t="shared" si="0"/>
        <v>6.4516129032258063E-2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32</v>
      </c>
      <c r="C9" s="9">
        <f t="shared" ref="C9:AF9" si="1">IF(C4&lt;&gt;"",SUM(C4:C7),"")</f>
        <v>27</v>
      </c>
      <c r="D9" s="9">
        <f t="shared" si="1"/>
        <v>25</v>
      </c>
      <c r="E9" s="9">
        <f t="shared" si="1"/>
        <v>37</v>
      </c>
      <c r="F9" s="9">
        <f t="shared" si="1"/>
        <v>34</v>
      </c>
      <c r="G9" s="9">
        <f t="shared" si="1"/>
        <v>26</v>
      </c>
      <c r="H9" s="9">
        <f t="shared" si="1"/>
        <v>38</v>
      </c>
      <c r="I9" s="9">
        <f t="shared" si="1"/>
        <v>26</v>
      </c>
      <c r="J9" s="9">
        <f t="shared" si="1"/>
        <v>28</v>
      </c>
      <c r="K9" s="9">
        <f t="shared" si="1"/>
        <v>34</v>
      </c>
      <c r="L9" s="9">
        <f t="shared" si="1"/>
        <v>33</v>
      </c>
      <c r="M9" s="9">
        <f t="shared" si="1"/>
        <v>25</v>
      </c>
      <c r="N9" s="9">
        <f t="shared" si="1"/>
        <v>29</v>
      </c>
      <c r="O9" s="9">
        <f t="shared" si="1"/>
        <v>20</v>
      </c>
      <c r="P9" s="9">
        <f t="shared" si="1"/>
        <v>32</v>
      </c>
      <c r="Q9" s="9">
        <f t="shared" si="1"/>
        <v>26</v>
      </c>
      <c r="R9" s="9">
        <f t="shared" si="1"/>
        <v>27</v>
      </c>
      <c r="S9" s="9">
        <f t="shared" si="1"/>
        <v>38</v>
      </c>
      <c r="T9" s="9">
        <f t="shared" si="1"/>
        <v>24</v>
      </c>
      <c r="U9" s="9">
        <f t="shared" si="1"/>
        <v>21</v>
      </c>
      <c r="V9" s="9">
        <f t="shared" si="1"/>
        <v>23</v>
      </c>
      <c r="W9" s="9">
        <f t="shared" si="1"/>
        <v>35</v>
      </c>
      <c r="X9" s="9">
        <f t="shared" si="1"/>
        <v>37</v>
      </c>
      <c r="Y9" s="9">
        <f t="shared" si="1"/>
        <v>30</v>
      </c>
      <c r="Z9" s="9">
        <f t="shared" si="1"/>
        <v>20</v>
      </c>
      <c r="AA9" s="9">
        <f t="shared" si="1"/>
        <v>27</v>
      </c>
      <c r="AB9" s="9">
        <f t="shared" si="1"/>
        <v>22</v>
      </c>
      <c r="AC9" s="9">
        <f t="shared" si="1"/>
        <v>36</v>
      </c>
      <c r="AD9" s="9">
        <f t="shared" si="1"/>
        <v>36</v>
      </c>
      <c r="AE9" s="9">
        <f t="shared" si="1"/>
        <v>23</v>
      </c>
      <c r="AF9" s="9">
        <f t="shared" si="1"/>
        <v>27</v>
      </c>
      <c r="AG9" s="16">
        <f t="shared" ref="AG9" si="2">SUM(AG4:AG7)</f>
        <v>898</v>
      </c>
      <c r="AH9" s="44">
        <f>AVERAGE(B9:AF9)</f>
        <v>28.967741935483872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0</v>
      </c>
      <c r="C12" s="46">
        <v>0</v>
      </c>
      <c r="D12" s="46">
        <v>1</v>
      </c>
      <c r="E12" s="45">
        <v>3</v>
      </c>
      <c r="F12" s="45">
        <v>1</v>
      </c>
      <c r="G12" s="46">
        <v>2</v>
      </c>
      <c r="H12" s="45">
        <v>0</v>
      </c>
      <c r="I12" s="45">
        <v>1</v>
      </c>
      <c r="J12" s="46">
        <v>1</v>
      </c>
      <c r="K12" s="46">
        <v>0</v>
      </c>
      <c r="L12" s="46">
        <v>0</v>
      </c>
      <c r="M12" s="45">
        <v>2</v>
      </c>
      <c r="N12" s="46">
        <v>0</v>
      </c>
      <c r="O12" s="46">
        <v>2</v>
      </c>
      <c r="P12" s="46">
        <v>2</v>
      </c>
      <c r="Q12" s="46">
        <v>1</v>
      </c>
      <c r="R12" s="46">
        <v>0</v>
      </c>
      <c r="S12" s="45">
        <v>2</v>
      </c>
      <c r="T12" s="45">
        <v>1</v>
      </c>
      <c r="U12" s="45">
        <v>1</v>
      </c>
      <c r="V12" s="45">
        <v>0</v>
      </c>
      <c r="W12" s="45">
        <v>0</v>
      </c>
      <c r="X12" s="46">
        <v>0</v>
      </c>
      <c r="Y12" s="46">
        <v>1</v>
      </c>
      <c r="Z12" s="46">
        <v>1</v>
      </c>
      <c r="AA12" s="45">
        <v>0</v>
      </c>
      <c r="AB12" s="46">
        <v>1</v>
      </c>
      <c r="AC12" s="46">
        <v>0</v>
      </c>
      <c r="AD12" s="46">
        <v>4</v>
      </c>
      <c r="AE12" s="46">
        <v>1</v>
      </c>
      <c r="AF12" s="99">
        <v>0</v>
      </c>
      <c r="AG12" s="47">
        <f>SUM(B12:AF12)</f>
        <v>28</v>
      </c>
      <c r="AH12" s="42">
        <f>AVERAGE(B12:AF12)</f>
        <v>0.90322580645161288</v>
      </c>
    </row>
    <row r="13" spans="1:34">
      <c r="A13" s="103" t="s">
        <v>50</v>
      </c>
      <c r="B13" s="100">
        <v>5</v>
      </c>
      <c r="C13" s="101">
        <v>5</v>
      </c>
      <c r="D13" s="101">
        <v>4</v>
      </c>
      <c r="E13" s="100">
        <v>8</v>
      </c>
      <c r="F13" s="100">
        <v>6</v>
      </c>
      <c r="G13" s="101">
        <v>9</v>
      </c>
      <c r="H13" s="100">
        <v>9</v>
      </c>
      <c r="I13" s="100">
        <v>6</v>
      </c>
      <c r="J13" s="101">
        <v>6</v>
      </c>
      <c r="K13" s="101">
        <v>5</v>
      </c>
      <c r="L13" s="101">
        <v>9</v>
      </c>
      <c r="M13" s="100">
        <v>4</v>
      </c>
      <c r="N13" s="101">
        <v>4</v>
      </c>
      <c r="O13" s="101">
        <v>8</v>
      </c>
      <c r="P13" s="101">
        <v>7</v>
      </c>
      <c r="Q13" s="101">
        <v>1</v>
      </c>
      <c r="R13" s="101">
        <v>7</v>
      </c>
      <c r="S13" s="100">
        <v>7</v>
      </c>
      <c r="T13" s="100">
        <v>5</v>
      </c>
      <c r="U13" s="100">
        <v>4</v>
      </c>
      <c r="V13" s="100">
        <v>2</v>
      </c>
      <c r="W13" s="100">
        <v>5</v>
      </c>
      <c r="X13" s="101">
        <v>4</v>
      </c>
      <c r="Y13" s="101">
        <v>4</v>
      </c>
      <c r="Z13" s="101">
        <v>6</v>
      </c>
      <c r="AA13" s="100">
        <v>6</v>
      </c>
      <c r="AB13" s="101">
        <v>4</v>
      </c>
      <c r="AC13" s="101">
        <v>9</v>
      </c>
      <c r="AD13" s="101">
        <v>4</v>
      </c>
      <c r="AE13" s="101">
        <v>6</v>
      </c>
      <c r="AF13" s="102">
        <v>5</v>
      </c>
      <c r="AG13" s="47">
        <f t="shared" ref="AG13" si="3">SUM(B13:AF13)</f>
        <v>174</v>
      </c>
      <c r="AH13" s="42">
        <f t="shared" ref="AH13:AH14" si="4">AVERAGE(B13:AF13)</f>
        <v>5.612903225806452</v>
      </c>
    </row>
    <row r="14" spans="1:34" ht="15.75" thickBot="1">
      <c r="A14" s="103" t="s">
        <v>51</v>
      </c>
      <c r="B14" s="7">
        <v>4</v>
      </c>
      <c r="C14" s="33">
        <v>2</v>
      </c>
      <c r="D14" s="7">
        <v>4</v>
      </c>
      <c r="E14" s="7">
        <v>3</v>
      </c>
      <c r="F14" s="7">
        <v>3</v>
      </c>
      <c r="G14" s="7">
        <v>3</v>
      </c>
      <c r="H14" s="33">
        <v>4</v>
      </c>
      <c r="I14" s="33">
        <v>4</v>
      </c>
      <c r="J14" s="33">
        <v>3</v>
      </c>
      <c r="K14" s="7">
        <v>1</v>
      </c>
      <c r="L14" s="7">
        <v>4</v>
      </c>
      <c r="M14" s="7">
        <v>4</v>
      </c>
      <c r="N14" s="33">
        <v>6</v>
      </c>
      <c r="O14" s="33">
        <v>2</v>
      </c>
      <c r="P14" s="7">
        <v>2</v>
      </c>
      <c r="Q14" s="7">
        <v>5</v>
      </c>
      <c r="R14" s="33">
        <v>4</v>
      </c>
      <c r="S14" s="7">
        <v>3</v>
      </c>
      <c r="T14" s="33">
        <v>4</v>
      </c>
      <c r="U14" s="7">
        <v>2</v>
      </c>
      <c r="V14" s="33">
        <v>1</v>
      </c>
      <c r="W14" s="7">
        <v>4</v>
      </c>
      <c r="X14" s="7">
        <v>3</v>
      </c>
      <c r="Y14" s="33">
        <v>4</v>
      </c>
      <c r="Z14" s="33">
        <v>5</v>
      </c>
      <c r="AA14" s="7">
        <v>2</v>
      </c>
      <c r="AB14" s="7">
        <v>5</v>
      </c>
      <c r="AC14" s="7">
        <v>5</v>
      </c>
      <c r="AD14" s="7">
        <v>5</v>
      </c>
      <c r="AE14" s="7">
        <v>4</v>
      </c>
      <c r="AF14" s="13">
        <v>5</v>
      </c>
      <c r="AG14" s="47">
        <f>SUM(B14:AF14)</f>
        <v>110</v>
      </c>
      <c r="AH14" s="42">
        <f t="shared" si="4"/>
        <v>3.5483870967741935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9</v>
      </c>
      <c r="C16" s="9">
        <f t="shared" ref="C16:AF16" si="5">IF(C14 &lt;&gt; "",SUM(C12:C14),"")</f>
        <v>7</v>
      </c>
      <c r="D16" s="9">
        <f t="shared" si="5"/>
        <v>9</v>
      </c>
      <c r="E16" s="9">
        <f t="shared" si="5"/>
        <v>14</v>
      </c>
      <c r="F16" s="9">
        <f t="shared" si="5"/>
        <v>10</v>
      </c>
      <c r="G16" s="9">
        <f t="shared" si="5"/>
        <v>14</v>
      </c>
      <c r="H16" s="9">
        <f t="shared" si="5"/>
        <v>13</v>
      </c>
      <c r="I16" s="9">
        <f t="shared" si="5"/>
        <v>11</v>
      </c>
      <c r="J16" s="9">
        <f t="shared" si="5"/>
        <v>10</v>
      </c>
      <c r="K16" s="9">
        <f t="shared" si="5"/>
        <v>6</v>
      </c>
      <c r="L16" s="9">
        <f t="shared" si="5"/>
        <v>13</v>
      </c>
      <c r="M16" s="9">
        <f t="shared" si="5"/>
        <v>10</v>
      </c>
      <c r="N16" s="9">
        <f t="shared" si="5"/>
        <v>10</v>
      </c>
      <c r="O16" s="9">
        <f t="shared" si="5"/>
        <v>12</v>
      </c>
      <c r="P16" s="9">
        <f t="shared" si="5"/>
        <v>11</v>
      </c>
      <c r="Q16" s="9">
        <f t="shared" si="5"/>
        <v>7</v>
      </c>
      <c r="R16" s="9">
        <f t="shared" si="5"/>
        <v>11</v>
      </c>
      <c r="S16" s="9">
        <f t="shared" si="5"/>
        <v>12</v>
      </c>
      <c r="T16" s="9">
        <f t="shared" si="5"/>
        <v>10</v>
      </c>
      <c r="U16" s="9">
        <f t="shared" si="5"/>
        <v>7</v>
      </c>
      <c r="V16" s="9">
        <f t="shared" si="5"/>
        <v>3</v>
      </c>
      <c r="W16" s="9">
        <f t="shared" si="5"/>
        <v>9</v>
      </c>
      <c r="X16" s="9">
        <f t="shared" si="5"/>
        <v>7</v>
      </c>
      <c r="Y16" s="9">
        <f t="shared" si="5"/>
        <v>9</v>
      </c>
      <c r="Z16" s="9">
        <f t="shared" si="5"/>
        <v>12</v>
      </c>
      <c r="AA16" s="9">
        <f t="shared" si="5"/>
        <v>8</v>
      </c>
      <c r="AB16" s="9">
        <f t="shared" si="5"/>
        <v>10</v>
      </c>
      <c r="AC16" s="9">
        <f t="shared" si="5"/>
        <v>14</v>
      </c>
      <c r="AD16" s="9">
        <f t="shared" si="5"/>
        <v>13</v>
      </c>
      <c r="AE16" s="9">
        <f t="shared" si="5"/>
        <v>11</v>
      </c>
      <c r="AF16" s="9">
        <f t="shared" si="5"/>
        <v>10</v>
      </c>
      <c r="AG16" s="26">
        <f>SUM(AG12:AG14)</f>
        <v>312</v>
      </c>
      <c r="AH16" s="44">
        <f>AVERAGE(B16:AF16)</f>
        <v>10.064516129032258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41</v>
      </c>
      <c r="C18" s="29">
        <f t="shared" ref="C18:AF18" si="6">IF(C16&lt;&gt;"",SUM(C9,C16),"")</f>
        <v>34</v>
      </c>
      <c r="D18" s="29">
        <f t="shared" si="6"/>
        <v>34</v>
      </c>
      <c r="E18" s="29">
        <f t="shared" si="6"/>
        <v>51</v>
      </c>
      <c r="F18" s="29">
        <f t="shared" si="6"/>
        <v>44</v>
      </c>
      <c r="G18" s="29">
        <f t="shared" si="6"/>
        <v>40</v>
      </c>
      <c r="H18" s="29">
        <f t="shared" si="6"/>
        <v>51</v>
      </c>
      <c r="I18" s="29">
        <f t="shared" si="6"/>
        <v>37</v>
      </c>
      <c r="J18" s="29">
        <f t="shared" si="6"/>
        <v>38</v>
      </c>
      <c r="K18" s="29">
        <f t="shared" si="6"/>
        <v>40</v>
      </c>
      <c r="L18" s="29">
        <f t="shared" si="6"/>
        <v>46</v>
      </c>
      <c r="M18" s="29">
        <f t="shared" si="6"/>
        <v>35</v>
      </c>
      <c r="N18" s="29">
        <f t="shared" si="6"/>
        <v>39</v>
      </c>
      <c r="O18" s="29">
        <f t="shared" si="6"/>
        <v>32</v>
      </c>
      <c r="P18" s="29">
        <f t="shared" si="6"/>
        <v>43</v>
      </c>
      <c r="Q18" s="29">
        <f t="shared" si="6"/>
        <v>33</v>
      </c>
      <c r="R18" s="29">
        <f t="shared" si="6"/>
        <v>38</v>
      </c>
      <c r="S18" s="29">
        <f t="shared" si="6"/>
        <v>50</v>
      </c>
      <c r="T18" s="29">
        <f t="shared" si="6"/>
        <v>34</v>
      </c>
      <c r="U18" s="29">
        <f t="shared" si="6"/>
        <v>28</v>
      </c>
      <c r="V18" s="29">
        <f t="shared" si="6"/>
        <v>26</v>
      </c>
      <c r="W18" s="29">
        <f t="shared" si="6"/>
        <v>44</v>
      </c>
      <c r="X18" s="29">
        <f t="shared" si="6"/>
        <v>44</v>
      </c>
      <c r="Y18" s="29">
        <f t="shared" si="6"/>
        <v>39</v>
      </c>
      <c r="Z18" s="29">
        <f t="shared" si="6"/>
        <v>32</v>
      </c>
      <c r="AA18" s="29">
        <f t="shared" si="6"/>
        <v>35</v>
      </c>
      <c r="AB18" s="29">
        <f t="shared" si="6"/>
        <v>32</v>
      </c>
      <c r="AC18" s="29">
        <f t="shared" si="6"/>
        <v>50</v>
      </c>
      <c r="AD18" s="29">
        <f t="shared" si="6"/>
        <v>49</v>
      </c>
      <c r="AE18" s="29">
        <f t="shared" si="6"/>
        <v>34</v>
      </c>
      <c r="AF18" s="29">
        <f t="shared" si="6"/>
        <v>37</v>
      </c>
      <c r="AG18" s="28">
        <f>SUM(AG9,AG16)</f>
        <v>1210</v>
      </c>
      <c r="AH18" s="44">
        <f>AVERAGE(B18:AF18)</f>
        <v>39.032258064516128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83"/>
      <c r="AB19" s="32"/>
      <c r="AC19" s="32"/>
      <c r="AD19" s="32"/>
      <c r="AE19" s="32"/>
      <c r="AF19" s="32"/>
    </row>
    <row r="20" spans="1:3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H21"/>
  <sheetViews>
    <sheetView topLeftCell="A4"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22</v>
      </c>
      <c r="C4" s="21">
        <v>15</v>
      </c>
      <c r="D4" s="21">
        <v>20</v>
      </c>
      <c r="E4" s="21">
        <v>18</v>
      </c>
      <c r="F4" s="21">
        <v>21</v>
      </c>
      <c r="G4" s="21">
        <v>20</v>
      </c>
      <c r="H4" s="21">
        <v>15</v>
      </c>
      <c r="I4" s="21">
        <v>11</v>
      </c>
      <c r="J4" s="21">
        <v>18</v>
      </c>
      <c r="K4" s="21">
        <v>19</v>
      </c>
      <c r="L4" s="21">
        <v>21</v>
      </c>
      <c r="M4" s="21">
        <v>16</v>
      </c>
      <c r="N4" s="21">
        <v>23</v>
      </c>
      <c r="O4" s="21">
        <v>22</v>
      </c>
      <c r="P4" s="21">
        <v>20</v>
      </c>
      <c r="Q4" s="21">
        <v>15</v>
      </c>
      <c r="R4" s="10">
        <v>16</v>
      </c>
      <c r="S4" s="10">
        <v>19</v>
      </c>
      <c r="T4" s="10">
        <v>19</v>
      </c>
      <c r="U4" s="10">
        <v>16</v>
      </c>
      <c r="V4" s="10">
        <v>29</v>
      </c>
      <c r="W4" s="10">
        <v>27</v>
      </c>
      <c r="X4" s="10">
        <v>13</v>
      </c>
      <c r="Y4" s="10">
        <v>26</v>
      </c>
      <c r="Z4" s="10">
        <v>21</v>
      </c>
      <c r="AA4" s="10">
        <v>15</v>
      </c>
      <c r="AB4" s="10">
        <v>14</v>
      </c>
      <c r="AC4" s="10">
        <v>21</v>
      </c>
      <c r="AD4" s="10">
        <v>21</v>
      </c>
      <c r="AE4" s="10">
        <v>18</v>
      </c>
      <c r="AF4" s="96"/>
      <c r="AG4" s="17">
        <f>SUM(B4:AF4)</f>
        <v>571</v>
      </c>
      <c r="AH4" s="41">
        <f>AVERAGE(B4:AE4)</f>
        <v>19.033333333333335</v>
      </c>
    </row>
    <row r="5" spans="1:34" ht="15.75" thickBot="1">
      <c r="A5" s="4" t="s">
        <v>6</v>
      </c>
      <c r="B5" s="20">
        <v>8</v>
      </c>
      <c r="C5" s="20">
        <v>6</v>
      </c>
      <c r="D5" s="20">
        <v>6</v>
      </c>
      <c r="E5" s="20">
        <v>12</v>
      </c>
      <c r="F5" s="20">
        <v>5</v>
      </c>
      <c r="G5" s="20">
        <v>7</v>
      </c>
      <c r="H5" s="20">
        <v>12</v>
      </c>
      <c r="I5" s="20">
        <v>8</v>
      </c>
      <c r="J5" s="20">
        <v>7</v>
      </c>
      <c r="K5" s="20">
        <v>10</v>
      </c>
      <c r="L5" s="20">
        <v>8</v>
      </c>
      <c r="M5" s="20">
        <v>7</v>
      </c>
      <c r="N5" s="20">
        <v>8</v>
      </c>
      <c r="O5" s="20">
        <v>12</v>
      </c>
      <c r="P5" s="20">
        <v>8</v>
      </c>
      <c r="Q5" s="20">
        <v>12</v>
      </c>
      <c r="R5" s="2">
        <v>7</v>
      </c>
      <c r="S5" s="2">
        <v>7</v>
      </c>
      <c r="T5" s="20">
        <v>10</v>
      </c>
      <c r="U5" s="2">
        <v>5</v>
      </c>
      <c r="V5" s="2">
        <v>2</v>
      </c>
      <c r="W5" s="2">
        <v>7</v>
      </c>
      <c r="X5" s="2">
        <v>6</v>
      </c>
      <c r="Y5" s="2">
        <v>5</v>
      </c>
      <c r="Z5" s="2">
        <v>9</v>
      </c>
      <c r="AA5" s="2">
        <v>8</v>
      </c>
      <c r="AB5" s="2">
        <v>12</v>
      </c>
      <c r="AC5" s="2">
        <v>12</v>
      </c>
      <c r="AD5" s="2">
        <v>9</v>
      </c>
      <c r="AE5" s="2">
        <v>12</v>
      </c>
      <c r="AF5" s="97"/>
      <c r="AG5" s="18">
        <f>SUM(B5:AF5)</f>
        <v>247</v>
      </c>
      <c r="AH5" s="41">
        <f t="shared" ref="AH5:AH7" si="0">AVERAGE(B5:AE5)</f>
        <v>8.2333333333333325</v>
      </c>
    </row>
    <row r="6" spans="1:34" ht="15.75" thickBot="1">
      <c r="A6" s="4" t="s">
        <v>7</v>
      </c>
      <c r="B6" s="2">
        <v>0</v>
      </c>
      <c r="C6" s="2">
        <v>3</v>
      </c>
      <c r="D6" s="2">
        <v>1</v>
      </c>
      <c r="E6" s="2">
        <v>1</v>
      </c>
      <c r="F6" s="2">
        <v>1</v>
      </c>
      <c r="G6" s="2">
        <v>1</v>
      </c>
      <c r="H6" s="20">
        <v>1</v>
      </c>
      <c r="I6" s="2">
        <v>1</v>
      </c>
      <c r="J6" s="2">
        <v>3</v>
      </c>
      <c r="K6" s="2">
        <v>2</v>
      </c>
      <c r="L6" s="2">
        <v>1</v>
      </c>
      <c r="M6" s="2">
        <v>2</v>
      </c>
      <c r="N6" s="2">
        <v>1</v>
      </c>
      <c r="O6" s="20">
        <v>2</v>
      </c>
      <c r="P6" s="20">
        <v>1</v>
      </c>
      <c r="Q6" s="2">
        <v>0</v>
      </c>
      <c r="R6" s="2">
        <v>1</v>
      </c>
      <c r="S6" s="2">
        <v>1</v>
      </c>
      <c r="T6" s="2">
        <v>2</v>
      </c>
      <c r="U6" s="2">
        <v>0</v>
      </c>
      <c r="V6" s="2">
        <v>3</v>
      </c>
      <c r="W6" s="2">
        <v>3</v>
      </c>
      <c r="X6" s="2">
        <v>1</v>
      </c>
      <c r="Y6" s="2">
        <v>1</v>
      </c>
      <c r="Z6" s="2">
        <v>4</v>
      </c>
      <c r="AA6" s="2">
        <v>0</v>
      </c>
      <c r="AB6" s="2">
        <v>0</v>
      </c>
      <c r="AC6" s="2">
        <v>3</v>
      </c>
      <c r="AD6" s="2">
        <v>0</v>
      </c>
      <c r="AE6" s="2">
        <v>2</v>
      </c>
      <c r="AF6" s="97"/>
      <c r="AG6" s="18">
        <f>SUM(B6:AF6)</f>
        <v>42</v>
      </c>
      <c r="AH6" s="41">
        <f t="shared" si="0"/>
        <v>1.4</v>
      </c>
    </row>
    <row r="7" spans="1:34" ht="15.75" thickBot="1">
      <c r="A7" s="6" t="s">
        <v>8</v>
      </c>
      <c r="B7" s="7">
        <v>0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1</v>
      </c>
      <c r="AE7" s="7">
        <v>0</v>
      </c>
      <c r="AF7" s="98"/>
      <c r="AG7" s="19">
        <f>SUM(B7:AF7)</f>
        <v>3</v>
      </c>
      <c r="AH7" s="41">
        <f t="shared" si="0"/>
        <v>0.1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30</v>
      </c>
      <c r="C9" s="9">
        <f t="shared" ref="C9:AF9" si="1">IF(C4&lt;&gt;"",SUM(C4:C7),"")</f>
        <v>25</v>
      </c>
      <c r="D9" s="9">
        <f t="shared" si="1"/>
        <v>27</v>
      </c>
      <c r="E9" s="9">
        <f t="shared" si="1"/>
        <v>31</v>
      </c>
      <c r="F9" s="9">
        <f t="shared" si="1"/>
        <v>27</v>
      </c>
      <c r="G9" s="9">
        <f t="shared" si="1"/>
        <v>28</v>
      </c>
      <c r="H9" s="9">
        <f t="shared" si="1"/>
        <v>28</v>
      </c>
      <c r="I9" s="9">
        <f t="shared" si="1"/>
        <v>20</v>
      </c>
      <c r="J9" s="9">
        <f t="shared" si="1"/>
        <v>28</v>
      </c>
      <c r="K9" s="9">
        <f t="shared" si="1"/>
        <v>31</v>
      </c>
      <c r="L9" s="9">
        <f t="shared" si="1"/>
        <v>30</v>
      </c>
      <c r="M9" s="9">
        <f t="shared" si="1"/>
        <v>25</v>
      </c>
      <c r="N9" s="9">
        <f t="shared" si="1"/>
        <v>32</v>
      </c>
      <c r="O9" s="9">
        <f t="shared" si="1"/>
        <v>36</v>
      </c>
      <c r="P9" s="9">
        <f t="shared" si="1"/>
        <v>29</v>
      </c>
      <c r="Q9" s="9">
        <f t="shared" si="1"/>
        <v>28</v>
      </c>
      <c r="R9" s="9">
        <f t="shared" si="1"/>
        <v>24</v>
      </c>
      <c r="S9" s="9">
        <f t="shared" si="1"/>
        <v>27</v>
      </c>
      <c r="T9" s="9">
        <f t="shared" si="1"/>
        <v>31</v>
      </c>
      <c r="U9" s="9">
        <f t="shared" si="1"/>
        <v>21</v>
      </c>
      <c r="V9" s="9">
        <f t="shared" si="1"/>
        <v>34</v>
      </c>
      <c r="W9" s="9">
        <f t="shared" si="1"/>
        <v>37</v>
      </c>
      <c r="X9" s="9">
        <f t="shared" si="1"/>
        <v>20</v>
      </c>
      <c r="Y9" s="9">
        <f t="shared" si="1"/>
        <v>32</v>
      </c>
      <c r="Z9" s="9">
        <f t="shared" si="1"/>
        <v>34</v>
      </c>
      <c r="AA9" s="9">
        <f t="shared" si="1"/>
        <v>23</v>
      </c>
      <c r="AB9" s="9">
        <f t="shared" si="1"/>
        <v>26</v>
      </c>
      <c r="AC9" s="9">
        <f t="shared" si="1"/>
        <v>36</v>
      </c>
      <c r="AD9" s="9">
        <f t="shared" si="1"/>
        <v>31</v>
      </c>
      <c r="AE9" s="9">
        <f t="shared" si="1"/>
        <v>32</v>
      </c>
      <c r="AF9" s="9" t="str">
        <f t="shared" si="1"/>
        <v/>
      </c>
      <c r="AG9" s="16">
        <f t="shared" ref="AG9" si="2">SUM(AG4:AG7)</f>
        <v>863</v>
      </c>
      <c r="AH9" s="44">
        <f>AVERAGE(B9:AE9)</f>
        <v>28.766666666666666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3</v>
      </c>
      <c r="C12" s="46">
        <v>2</v>
      </c>
      <c r="D12" s="46">
        <v>2</v>
      </c>
      <c r="E12" s="45">
        <v>1</v>
      </c>
      <c r="F12" s="45">
        <v>0</v>
      </c>
      <c r="G12" s="46">
        <v>2</v>
      </c>
      <c r="H12" s="45">
        <v>2</v>
      </c>
      <c r="I12" s="45">
        <v>0</v>
      </c>
      <c r="J12" s="46">
        <v>0</v>
      </c>
      <c r="K12" s="46">
        <v>2</v>
      </c>
      <c r="L12" s="46">
        <v>2</v>
      </c>
      <c r="M12" s="45">
        <v>0</v>
      </c>
      <c r="N12" s="46">
        <v>0</v>
      </c>
      <c r="O12" s="46">
        <v>1</v>
      </c>
      <c r="P12" s="46">
        <v>3</v>
      </c>
      <c r="Q12" s="46">
        <v>0</v>
      </c>
      <c r="R12" s="46">
        <v>2</v>
      </c>
      <c r="S12" s="45">
        <v>0</v>
      </c>
      <c r="T12" s="45">
        <v>1</v>
      </c>
      <c r="U12" s="45">
        <v>3</v>
      </c>
      <c r="V12" s="45">
        <v>0</v>
      </c>
      <c r="W12" s="45">
        <v>2</v>
      </c>
      <c r="X12" s="46">
        <v>0</v>
      </c>
      <c r="Y12" s="46">
        <v>0</v>
      </c>
      <c r="Z12" s="46">
        <v>1</v>
      </c>
      <c r="AA12" s="45">
        <v>3</v>
      </c>
      <c r="AB12" s="46">
        <v>1</v>
      </c>
      <c r="AC12" s="46">
        <v>0</v>
      </c>
      <c r="AD12" s="46">
        <v>0</v>
      </c>
      <c r="AE12" s="46">
        <v>2</v>
      </c>
      <c r="AF12" s="99"/>
      <c r="AG12" s="47">
        <f>SUM(B12:AF12)</f>
        <v>35</v>
      </c>
      <c r="AH12" s="42">
        <f>AVERAGE(B12:AE12)</f>
        <v>1.1666666666666667</v>
      </c>
    </row>
    <row r="13" spans="1:34">
      <c r="A13" s="103" t="s">
        <v>50</v>
      </c>
      <c r="B13" s="100">
        <v>5</v>
      </c>
      <c r="C13" s="101">
        <v>6</v>
      </c>
      <c r="D13" s="101">
        <v>6</v>
      </c>
      <c r="E13" s="100">
        <v>4</v>
      </c>
      <c r="F13" s="100">
        <v>4</v>
      </c>
      <c r="G13" s="101">
        <v>3</v>
      </c>
      <c r="H13" s="100">
        <v>3</v>
      </c>
      <c r="I13" s="100">
        <v>4</v>
      </c>
      <c r="J13" s="101">
        <v>3</v>
      </c>
      <c r="K13" s="101">
        <v>4</v>
      </c>
      <c r="L13" s="101">
        <v>6</v>
      </c>
      <c r="M13" s="100">
        <v>3</v>
      </c>
      <c r="N13" s="101">
        <v>7</v>
      </c>
      <c r="O13" s="101">
        <v>6</v>
      </c>
      <c r="P13" s="101">
        <v>4</v>
      </c>
      <c r="Q13" s="101">
        <v>4</v>
      </c>
      <c r="R13" s="101">
        <v>6</v>
      </c>
      <c r="S13" s="100">
        <v>5</v>
      </c>
      <c r="T13" s="100">
        <v>5</v>
      </c>
      <c r="U13" s="100">
        <v>2</v>
      </c>
      <c r="V13" s="100">
        <v>2</v>
      </c>
      <c r="W13" s="100">
        <v>8</v>
      </c>
      <c r="X13" s="101">
        <v>8</v>
      </c>
      <c r="Y13" s="101">
        <v>10</v>
      </c>
      <c r="Z13" s="101">
        <v>9</v>
      </c>
      <c r="AA13" s="100">
        <v>2</v>
      </c>
      <c r="AB13" s="101">
        <v>3</v>
      </c>
      <c r="AC13" s="101">
        <v>2</v>
      </c>
      <c r="AD13" s="101">
        <v>3</v>
      </c>
      <c r="AE13" s="101">
        <v>5</v>
      </c>
      <c r="AF13" s="102"/>
      <c r="AG13" s="47">
        <f t="shared" ref="AG13" si="3">SUM(B13:AF13)</f>
        <v>142</v>
      </c>
      <c r="AH13" s="42">
        <f t="shared" ref="AH13:AH14" si="4">AVERAGE(B13:AE13)</f>
        <v>4.7333333333333334</v>
      </c>
    </row>
    <row r="14" spans="1:34" ht="15.75" thickBot="1">
      <c r="A14" s="103" t="s">
        <v>51</v>
      </c>
      <c r="B14" s="7">
        <v>2</v>
      </c>
      <c r="C14" s="33">
        <v>1</v>
      </c>
      <c r="D14" s="7">
        <v>5</v>
      </c>
      <c r="E14" s="7">
        <v>2</v>
      </c>
      <c r="F14" s="7">
        <v>5</v>
      </c>
      <c r="G14" s="7">
        <v>0</v>
      </c>
      <c r="H14" s="33">
        <v>1</v>
      </c>
      <c r="I14" s="33">
        <v>3</v>
      </c>
      <c r="J14" s="33">
        <v>3</v>
      </c>
      <c r="K14" s="7">
        <v>5</v>
      </c>
      <c r="L14" s="7">
        <v>4</v>
      </c>
      <c r="M14" s="7">
        <v>7</v>
      </c>
      <c r="N14" s="33">
        <v>2</v>
      </c>
      <c r="O14" s="33">
        <v>5</v>
      </c>
      <c r="P14" s="7">
        <v>8</v>
      </c>
      <c r="Q14" s="7">
        <v>3</v>
      </c>
      <c r="R14" s="33">
        <v>4</v>
      </c>
      <c r="S14" s="7">
        <v>3</v>
      </c>
      <c r="T14" s="33">
        <v>2</v>
      </c>
      <c r="U14" s="7">
        <v>2</v>
      </c>
      <c r="V14" s="33">
        <v>3</v>
      </c>
      <c r="W14" s="7">
        <v>2</v>
      </c>
      <c r="X14" s="7">
        <v>2</v>
      </c>
      <c r="Y14" s="33">
        <v>4</v>
      </c>
      <c r="Z14" s="33">
        <v>3</v>
      </c>
      <c r="AA14" s="7">
        <v>2</v>
      </c>
      <c r="AB14" s="7">
        <v>0</v>
      </c>
      <c r="AC14" s="7">
        <v>1</v>
      </c>
      <c r="AD14" s="7">
        <v>1</v>
      </c>
      <c r="AE14" s="7">
        <v>1</v>
      </c>
      <c r="AF14" s="13"/>
      <c r="AG14" s="47">
        <f>SUM(B14:AF14)</f>
        <v>86</v>
      </c>
      <c r="AH14" s="42">
        <f t="shared" si="4"/>
        <v>2.8666666666666667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10</v>
      </c>
      <c r="C16" s="9">
        <f t="shared" ref="C16:AF16" si="5">IF(C14 &lt;&gt; "",SUM(C12:C14),"")</f>
        <v>9</v>
      </c>
      <c r="D16" s="9">
        <f t="shared" si="5"/>
        <v>13</v>
      </c>
      <c r="E16" s="9">
        <f t="shared" si="5"/>
        <v>7</v>
      </c>
      <c r="F16" s="9">
        <f t="shared" si="5"/>
        <v>9</v>
      </c>
      <c r="G16" s="9">
        <f t="shared" si="5"/>
        <v>5</v>
      </c>
      <c r="H16" s="9">
        <f t="shared" si="5"/>
        <v>6</v>
      </c>
      <c r="I16" s="9">
        <f t="shared" si="5"/>
        <v>7</v>
      </c>
      <c r="J16" s="9">
        <f t="shared" si="5"/>
        <v>6</v>
      </c>
      <c r="K16" s="9">
        <f t="shared" si="5"/>
        <v>11</v>
      </c>
      <c r="L16" s="9">
        <f t="shared" si="5"/>
        <v>12</v>
      </c>
      <c r="M16" s="9">
        <f t="shared" si="5"/>
        <v>10</v>
      </c>
      <c r="N16" s="9">
        <f t="shared" si="5"/>
        <v>9</v>
      </c>
      <c r="O16" s="9">
        <f t="shared" si="5"/>
        <v>12</v>
      </c>
      <c r="P16" s="9">
        <f t="shared" si="5"/>
        <v>15</v>
      </c>
      <c r="Q16" s="9">
        <f t="shared" si="5"/>
        <v>7</v>
      </c>
      <c r="R16" s="9">
        <f t="shared" si="5"/>
        <v>12</v>
      </c>
      <c r="S16" s="9">
        <f t="shared" si="5"/>
        <v>8</v>
      </c>
      <c r="T16" s="9">
        <f t="shared" si="5"/>
        <v>8</v>
      </c>
      <c r="U16" s="9">
        <f t="shared" si="5"/>
        <v>7</v>
      </c>
      <c r="V16" s="9">
        <f t="shared" si="5"/>
        <v>5</v>
      </c>
      <c r="W16" s="9">
        <f t="shared" si="5"/>
        <v>12</v>
      </c>
      <c r="X16" s="9">
        <f t="shared" si="5"/>
        <v>10</v>
      </c>
      <c r="Y16" s="9">
        <f t="shared" si="5"/>
        <v>14</v>
      </c>
      <c r="Z16" s="9">
        <f t="shared" si="5"/>
        <v>13</v>
      </c>
      <c r="AA16" s="9">
        <f t="shared" si="5"/>
        <v>7</v>
      </c>
      <c r="AB16" s="9">
        <f t="shared" si="5"/>
        <v>4</v>
      </c>
      <c r="AC16" s="9">
        <f t="shared" si="5"/>
        <v>3</v>
      </c>
      <c r="AD16" s="9">
        <f t="shared" si="5"/>
        <v>4</v>
      </c>
      <c r="AE16" s="9">
        <f t="shared" si="5"/>
        <v>8</v>
      </c>
      <c r="AF16" s="9" t="str">
        <f t="shared" si="5"/>
        <v/>
      </c>
      <c r="AG16" s="26">
        <f>SUM(AG12:AG14)</f>
        <v>263</v>
      </c>
      <c r="AH16" s="44">
        <f>AVERAGE(B16:AE16)</f>
        <v>8.7666666666666675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40</v>
      </c>
      <c r="C18" s="29">
        <f t="shared" ref="C18:AF18" si="6">IF(C16&lt;&gt;"",SUM(C9,C16),"")</f>
        <v>34</v>
      </c>
      <c r="D18" s="29">
        <f t="shared" si="6"/>
        <v>40</v>
      </c>
      <c r="E18" s="29">
        <f t="shared" si="6"/>
        <v>38</v>
      </c>
      <c r="F18" s="29">
        <f t="shared" si="6"/>
        <v>36</v>
      </c>
      <c r="G18" s="29">
        <f t="shared" si="6"/>
        <v>33</v>
      </c>
      <c r="H18" s="29">
        <f t="shared" si="6"/>
        <v>34</v>
      </c>
      <c r="I18" s="29">
        <f t="shared" si="6"/>
        <v>27</v>
      </c>
      <c r="J18" s="29">
        <f t="shared" si="6"/>
        <v>34</v>
      </c>
      <c r="K18" s="29">
        <f t="shared" si="6"/>
        <v>42</v>
      </c>
      <c r="L18" s="29">
        <f t="shared" si="6"/>
        <v>42</v>
      </c>
      <c r="M18" s="29">
        <f t="shared" si="6"/>
        <v>35</v>
      </c>
      <c r="N18" s="29">
        <f t="shared" si="6"/>
        <v>41</v>
      </c>
      <c r="O18" s="29">
        <f t="shared" si="6"/>
        <v>48</v>
      </c>
      <c r="P18" s="29">
        <f t="shared" si="6"/>
        <v>44</v>
      </c>
      <c r="Q18" s="29">
        <f t="shared" si="6"/>
        <v>35</v>
      </c>
      <c r="R18" s="29">
        <f t="shared" si="6"/>
        <v>36</v>
      </c>
      <c r="S18" s="29">
        <f t="shared" si="6"/>
        <v>35</v>
      </c>
      <c r="T18" s="29">
        <f t="shared" si="6"/>
        <v>39</v>
      </c>
      <c r="U18" s="29">
        <f t="shared" si="6"/>
        <v>28</v>
      </c>
      <c r="V18" s="29">
        <f t="shared" si="6"/>
        <v>39</v>
      </c>
      <c r="W18" s="29">
        <f t="shared" si="6"/>
        <v>49</v>
      </c>
      <c r="X18" s="29">
        <f t="shared" si="6"/>
        <v>30</v>
      </c>
      <c r="Y18" s="29">
        <f t="shared" si="6"/>
        <v>46</v>
      </c>
      <c r="Z18" s="29">
        <f t="shared" si="6"/>
        <v>47</v>
      </c>
      <c r="AA18" s="29">
        <f t="shared" si="6"/>
        <v>30</v>
      </c>
      <c r="AB18" s="29">
        <f t="shared" si="6"/>
        <v>30</v>
      </c>
      <c r="AC18" s="29">
        <f t="shared" si="6"/>
        <v>39</v>
      </c>
      <c r="AD18" s="29">
        <f t="shared" si="6"/>
        <v>35</v>
      </c>
      <c r="AE18" s="29">
        <f t="shared" si="6"/>
        <v>40</v>
      </c>
      <c r="AF18" s="29" t="str">
        <f t="shared" si="6"/>
        <v/>
      </c>
      <c r="AG18" s="28">
        <f>SUM(AG9,AG16)</f>
        <v>1126</v>
      </c>
      <c r="AH18" s="44">
        <f>AVERAGE(B18:AE18)</f>
        <v>37.533333333333331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83"/>
      <c r="AB19" s="32"/>
      <c r="AC19" s="32"/>
      <c r="AD19" s="32"/>
      <c r="AE19" s="32"/>
      <c r="AF19" s="32"/>
    </row>
    <row r="20" spans="1:3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0" width="3" style="1" customWidth="1"/>
    <col min="31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12</v>
      </c>
      <c r="C4" s="21">
        <v>20</v>
      </c>
      <c r="D4" s="21">
        <v>6</v>
      </c>
      <c r="E4" s="21">
        <v>14</v>
      </c>
      <c r="F4" s="21">
        <v>8</v>
      </c>
      <c r="G4" s="21">
        <v>5</v>
      </c>
      <c r="H4" s="21">
        <v>12</v>
      </c>
      <c r="I4" s="21">
        <v>5</v>
      </c>
      <c r="J4" s="21">
        <v>11</v>
      </c>
      <c r="K4" s="21">
        <v>13</v>
      </c>
      <c r="L4" s="21">
        <v>12</v>
      </c>
      <c r="M4" s="21">
        <v>7</v>
      </c>
      <c r="N4" s="21">
        <v>11</v>
      </c>
      <c r="O4" s="21">
        <v>15</v>
      </c>
      <c r="P4" s="21">
        <v>10</v>
      </c>
      <c r="Q4" s="21">
        <v>10</v>
      </c>
      <c r="R4" s="10">
        <v>7</v>
      </c>
      <c r="S4" s="10">
        <v>15</v>
      </c>
      <c r="T4" s="10">
        <v>11</v>
      </c>
      <c r="U4" s="10">
        <v>12</v>
      </c>
      <c r="V4" s="10">
        <v>10</v>
      </c>
      <c r="W4" s="10">
        <v>9</v>
      </c>
      <c r="X4" s="10">
        <v>12</v>
      </c>
      <c r="Y4" s="10">
        <v>15</v>
      </c>
      <c r="Z4" s="10">
        <v>6</v>
      </c>
      <c r="AA4" s="10">
        <v>6</v>
      </c>
      <c r="AB4" s="10">
        <v>12</v>
      </c>
      <c r="AC4" s="10">
        <v>11</v>
      </c>
      <c r="AD4" s="10">
        <v>7</v>
      </c>
      <c r="AE4" s="10"/>
      <c r="AF4" s="11" t="s">
        <v>9</v>
      </c>
      <c r="AG4" s="17">
        <f>SUM(B4:AF4)</f>
        <v>304</v>
      </c>
      <c r="AH4" s="41">
        <f>AVERAGE(B4:AD4)</f>
        <v>10.482758620689655</v>
      </c>
    </row>
    <row r="5" spans="1:34" ht="15.75" thickBot="1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5">
        <v>2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0</v>
      </c>
      <c r="AD5" s="45">
        <v>0</v>
      </c>
      <c r="AE5" s="45"/>
      <c r="AF5" s="53"/>
      <c r="AG5" s="17">
        <f>SUM(B5:AF5)</f>
        <v>3</v>
      </c>
      <c r="AH5" s="41">
        <f t="shared" ref="AH5:AH8" si="0">AVERAGE(B5:AD5)</f>
        <v>0.10344827586206896</v>
      </c>
    </row>
    <row r="6" spans="1:34" ht="15.75" thickBot="1">
      <c r="A6" s="4" t="s">
        <v>6</v>
      </c>
      <c r="B6" s="20">
        <v>3</v>
      </c>
      <c r="C6" s="20">
        <v>7</v>
      </c>
      <c r="D6" s="20">
        <v>5</v>
      </c>
      <c r="E6" s="20">
        <v>4</v>
      </c>
      <c r="F6" s="20">
        <v>2</v>
      </c>
      <c r="G6" s="20">
        <v>3</v>
      </c>
      <c r="H6" s="20">
        <v>6</v>
      </c>
      <c r="I6" s="20">
        <v>5</v>
      </c>
      <c r="J6" s="20">
        <v>3</v>
      </c>
      <c r="K6" s="20">
        <v>1</v>
      </c>
      <c r="L6" s="20">
        <v>4</v>
      </c>
      <c r="M6" s="20">
        <v>4</v>
      </c>
      <c r="N6" s="20">
        <v>5</v>
      </c>
      <c r="O6" s="20">
        <v>5</v>
      </c>
      <c r="P6" s="20">
        <v>4</v>
      </c>
      <c r="Q6" s="20">
        <v>4</v>
      </c>
      <c r="R6" s="2">
        <v>7</v>
      </c>
      <c r="S6" s="2">
        <v>6</v>
      </c>
      <c r="T6" s="2">
        <v>7</v>
      </c>
      <c r="U6" s="2">
        <v>4</v>
      </c>
      <c r="V6" s="2">
        <v>3</v>
      </c>
      <c r="W6" s="2">
        <v>4</v>
      </c>
      <c r="X6" s="2">
        <v>3</v>
      </c>
      <c r="Y6" s="2">
        <v>9</v>
      </c>
      <c r="Z6" s="2">
        <v>3</v>
      </c>
      <c r="AA6" s="2">
        <v>4</v>
      </c>
      <c r="AB6" s="2">
        <v>3</v>
      </c>
      <c r="AC6" s="2">
        <v>1</v>
      </c>
      <c r="AD6" s="2">
        <v>2</v>
      </c>
      <c r="AE6" s="2"/>
      <c r="AF6" s="12" t="s">
        <v>9</v>
      </c>
      <c r="AG6" s="18">
        <v>122</v>
      </c>
      <c r="AH6" s="41">
        <f t="shared" si="0"/>
        <v>4.1724137931034484</v>
      </c>
    </row>
    <row r="7" spans="1:34" ht="15.75" thickBot="1">
      <c r="A7" s="4" t="s">
        <v>7</v>
      </c>
      <c r="B7" s="2">
        <v>1</v>
      </c>
      <c r="C7" s="2">
        <v>0</v>
      </c>
      <c r="D7" s="2">
        <v>1</v>
      </c>
      <c r="E7" s="2">
        <v>2</v>
      </c>
      <c r="F7" s="2">
        <v>1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3</v>
      </c>
      <c r="N7" s="2">
        <v>1</v>
      </c>
      <c r="O7" s="20">
        <v>2</v>
      </c>
      <c r="P7" s="20">
        <v>1</v>
      </c>
      <c r="Q7" s="2">
        <v>1</v>
      </c>
      <c r="R7" s="2">
        <v>1</v>
      </c>
      <c r="S7" s="2">
        <v>3</v>
      </c>
      <c r="T7" s="2">
        <v>3</v>
      </c>
      <c r="U7" s="2">
        <v>2</v>
      </c>
      <c r="V7" s="2">
        <v>0</v>
      </c>
      <c r="W7" s="2">
        <v>0</v>
      </c>
      <c r="X7" s="2">
        <v>1</v>
      </c>
      <c r="Y7" s="2">
        <v>0</v>
      </c>
      <c r="Z7" s="2">
        <v>2</v>
      </c>
      <c r="AA7" s="2">
        <v>0</v>
      </c>
      <c r="AB7" s="2">
        <v>1</v>
      </c>
      <c r="AC7" s="2">
        <v>1</v>
      </c>
      <c r="AD7" s="2">
        <v>1</v>
      </c>
      <c r="AE7" s="2"/>
      <c r="AF7" s="12" t="s">
        <v>9</v>
      </c>
      <c r="AG7" s="18">
        <f>SUM(B7:AF7)</f>
        <v>29</v>
      </c>
      <c r="AH7" s="41">
        <f t="shared" si="0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0</v>
      </c>
      <c r="AE8" s="7"/>
      <c r="AF8" s="13" t="s">
        <v>9</v>
      </c>
      <c r="AG8" s="19">
        <f>SUM(B8:AF8)</f>
        <v>1</v>
      </c>
      <c r="AH8" s="41">
        <f t="shared" si="0"/>
        <v>3.4482758620689655E-2</v>
      </c>
    </row>
    <row r="9" spans="1:34" ht="3" customHeight="1" thickBot="1">
      <c r="A9" s="5"/>
      <c r="AF9" s="1" t="s">
        <v>9</v>
      </c>
      <c r="AG9" s="25"/>
      <c r="AH9" s="25"/>
    </row>
    <row r="10" spans="1:34" ht="15.75" thickBot="1">
      <c r="A10" s="8" t="s">
        <v>2</v>
      </c>
      <c r="B10" s="9">
        <f t="shared" ref="B10:AG10" si="1">SUM(B4:B8)</f>
        <v>16</v>
      </c>
      <c r="C10" s="9">
        <f t="shared" si="1"/>
        <v>27</v>
      </c>
      <c r="D10" s="9">
        <f t="shared" si="1"/>
        <v>12</v>
      </c>
      <c r="E10" s="9">
        <f t="shared" si="1"/>
        <v>20</v>
      </c>
      <c r="F10" s="9">
        <f t="shared" si="1"/>
        <v>11</v>
      </c>
      <c r="G10" s="9">
        <f t="shared" si="1"/>
        <v>9</v>
      </c>
      <c r="H10" s="9">
        <f t="shared" si="1"/>
        <v>18</v>
      </c>
      <c r="I10" s="9">
        <f t="shared" si="1"/>
        <v>10</v>
      </c>
      <c r="J10" s="9">
        <f t="shared" si="1"/>
        <v>14</v>
      </c>
      <c r="K10" s="9">
        <f t="shared" si="1"/>
        <v>14</v>
      </c>
      <c r="L10" s="9">
        <f t="shared" si="1"/>
        <v>16</v>
      </c>
      <c r="M10" s="9">
        <f t="shared" si="1"/>
        <v>14</v>
      </c>
      <c r="N10" s="9">
        <f t="shared" si="1"/>
        <v>17</v>
      </c>
      <c r="O10" s="9">
        <f t="shared" si="1"/>
        <v>22</v>
      </c>
      <c r="P10" s="9">
        <f t="shared" si="1"/>
        <v>15</v>
      </c>
      <c r="Q10" s="9">
        <f t="shared" si="1"/>
        <v>15</v>
      </c>
      <c r="R10" s="9">
        <f t="shared" si="1"/>
        <v>15</v>
      </c>
      <c r="S10" s="9">
        <f t="shared" si="1"/>
        <v>24</v>
      </c>
      <c r="T10" s="9">
        <f t="shared" si="1"/>
        <v>23</v>
      </c>
      <c r="U10" s="9">
        <f t="shared" si="1"/>
        <v>18</v>
      </c>
      <c r="V10" s="9">
        <f t="shared" si="1"/>
        <v>13</v>
      </c>
      <c r="W10" s="9">
        <f t="shared" si="1"/>
        <v>13</v>
      </c>
      <c r="X10" s="9">
        <f t="shared" si="1"/>
        <v>16</v>
      </c>
      <c r="Y10" s="9">
        <f t="shared" si="1"/>
        <v>24</v>
      </c>
      <c r="Z10" s="9">
        <f t="shared" si="1"/>
        <v>11</v>
      </c>
      <c r="AA10" s="9">
        <f t="shared" si="1"/>
        <v>11</v>
      </c>
      <c r="AB10" s="9">
        <f t="shared" si="1"/>
        <v>17</v>
      </c>
      <c r="AC10" s="9">
        <f t="shared" si="1"/>
        <v>13</v>
      </c>
      <c r="AD10" s="9">
        <f t="shared" si="1"/>
        <v>10</v>
      </c>
      <c r="AE10" s="9">
        <f t="shared" si="1"/>
        <v>0</v>
      </c>
      <c r="AF10" s="14" t="s">
        <v>9</v>
      </c>
      <c r="AG10" s="16">
        <f t="shared" si="1"/>
        <v>459</v>
      </c>
      <c r="AH10" s="44">
        <f>AVERAGE(B10:AE10)</f>
        <v>15.266666666666667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 t="s">
        <v>9</v>
      </c>
      <c r="C13" s="45" t="s">
        <v>9</v>
      </c>
      <c r="D13" s="45" t="s">
        <v>9</v>
      </c>
      <c r="E13" s="45" t="s">
        <v>9</v>
      </c>
      <c r="F13" s="45" t="s">
        <v>9</v>
      </c>
      <c r="G13" s="45" t="s">
        <v>9</v>
      </c>
      <c r="H13" s="45" t="s">
        <v>9</v>
      </c>
      <c r="I13" s="45" t="s">
        <v>9</v>
      </c>
      <c r="J13" s="45" t="s">
        <v>9</v>
      </c>
      <c r="K13" s="45" t="s">
        <v>9</v>
      </c>
      <c r="L13" s="45" t="s">
        <v>9</v>
      </c>
      <c r="M13" s="45" t="s">
        <v>9</v>
      </c>
      <c r="N13" s="45" t="s">
        <v>9</v>
      </c>
      <c r="O13" s="45" t="s">
        <v>9</v>
      </c>
      <c r="P13" s="45" t="s">
        <v>9</v>
      </c>
      <c r="Q13" s="45" t="s">
        <v>9</v>
      </c>
      <c r="R13" s="45" t="s">
        <v>9</v>
      </c>
      <c r="S13" s="45" t="s">
        <v>9</v>
      </c>
      <c r="T13" s="45" t="s">
        <v>9</v>
      </c>
      <c r="U13" s="45" t="s">
        <v>9</v>
      </c>
      <c r="V13" s="45" t="s">
        <v>9</v>
      </c>
      <c r="W13" s="45" t="s">
        <v>9</v>
      </c>
      <c r="X13" s="45" t="s">
        <v>9</v>
      </c>
      <c r="Y13" s="45" t="s">
        <v>9</v>
      </c>
      <c r="Z13" s="45" t="s">
        <v>9</v>
      </c>
      <c r="AA13" s="45" t="s">
        <v>9</v>
      </c>
      <c r="AB13" s="45" t="s">
        <v>9</v>
      </c>
      <c r="AC13" s="45" t="s">
        <v>9</v>
      </c>
      <c r="AD13" s="45" t="s">
        <v>9</v>
      </c>
      <c r="AE13" s="45"/>
      <c r="AF13" s="45" t="s">
        <v>9</v>
      </c>
      <c r="AG13" s="47">
        <v>26</v>
      </c>
      <c r="AH13" s="48">
        <f>AG13/29</f>
        <v>0.89655172413793105</v>
      </c>
    </row>
    <row r="14" spans="1:34" ht="15.75" thickBot="1">
      <c r="A14" s="6" t="s">
        <v>18</v>
      </c>
      <c r="B14" s="7">
        <v>8</v>
      </c>
      <c r="C14" s="7">
        <v>7</v>
      </c>
      <c r="D14" s="7">
        <v>2</v>
      </c>
      <c r="E14" s="7">
        <v>6</v>
      </c>
      <c r="F14" s="7">
        <v>6</v>
      </c>
      <c r="G14" s="7">
        <v>8</v>
      </c>
      <c r="H14" s="7">
        <v>5</v>
      </c>
      <c r="I14" s="7">
        <v>3</v>
      </c>
      <c r="J14" s="7">
        <v>5</v>
      </c>
      <c r="K14" s="7">
        <v>3</v>
      </c>
      <c r="L14" s="7">
        <v>1</v>
      </c>
      <c r="M14" s="7">
        <v>4</v>
      </c>
      <c r="N14" s="7">
        <v>5</v>
      </c>
      <c r="O14" s="7">
        <v>5</v>
      </c>
      <c r="P14" s="7">
        <v>5</v>
      </c>
      <c r="Q14" s="7">
        <v>4</v>
      </c>
      <c r="R14" s="7">
        <v>1</v>
      </c>
      <c r="S14" s="7">
        <v>8</v>
      </c>
      <c r="T14" s="7">
        <v>4</v>
      </c>
      <c r="U14" s="7">
        <v>7</v>
      </c>
      <c r="V14" s="7">
        <v>3</v>
      </c>
      <c r="W14" s="7">
        <v>3</v>
      </c>
      <c r="X14" s="7">
        <v>5</v>
      </c>
      <c r="Y14" s="7">
        <v>4</v>
      </c>
      <c r="Z14" s="7">
        <v>2</v>
      </c>
      <c r="AA14" s="7">
        <v>2</v>
      </c>
      <c r="AB14" s="7">
        <v>2</v>
      </c>
      <c r="AC14" s="7">
        <v>3</v>
      </c>
      <c r="AD14" s="7">
        <v>2</v>
      </c>
      <c r="AE14" s="7"/>
      <c r="AF14" s="7" t="s">
        <v>9</v>
      </c>
      <c r="AG14" s="24">
        <f>SUM(B14:AF14)</f>
        <v>123</v>
      </c>
      <c r="AH14" s="43">
        <f>AVERAGE(C14:AG14)</f>
        <v>8.2068965517241388</v>
      </c>
    </row>
    <row r="15" spans="1:34" ht="3" customHeight="1" thickBot="1">
      <c r="A15" s="22"/>
      <c r="AG15" s="23"/>
      <c r="AH15" s="25"/>
    </row>
    <row r="16" spans="1:34" ht="15.75" thickBot="1">
      <c r="A16" s="8" t="s">
        <v>2</v>
      </c>
      <c r="B16" s="9">
        <f>SUM(B13:B15)</f>
        <v>8</v>
      </c>
      <c r="C16" s="9">
        <f t="shared" ref="C16:AE16" si="2">SUM(C13:C15)</f>
        <v>7</v>
      </c>
      <c r="D16" s="9">
        <f t="shared" si="2"/>
        <v>2</v>
      </c>
      <c r="E16" s="9">
        <f t="shared" si="2"/>
        <v>6</v>
      </c>
      <c r="F16" s="9">
        <f t="shared" si="2"/>
        <v>6</v>
      </c>
      <c r="G16" s="9">
        <f t="shared" si="2"/>
        <v>8</v>
      </c>
      <c r="H16" s="9">
        <f t="shared" si="2"/>
        <v>5</v>
      </c>
      <c r="I16" s="9">
        <f t="shared" si="2"/>
        <v>3</v>
      </c>
      <c r="J16" s="9">
        <f t="shared" si="2"/>
        <v>5</v>
      </c>
      <c r="K16" s="9">
        <f t="shared" si="2"/>
        <v>3</v>
      </c>
      <c r="L16" s="9">
        <f t="shared" si="2"/>
        <v>1</v>
      </c>
      <c r="M16" s="9">
        <f t="shared" si="2"/>
        <v>4</v>
      </c>
      <c r="N16" s="9">
        <f t="shared" si="2"/>
        <v>5</v>
      </c>
      <c r="O16" s="9">
        <f t="shared" si="2"/>
        <v>5</v>
      </c>
      <c r="P16" s="9">
        <f t="shared" si="2"/>
        <v>5</v>
      </c>
      <c r="Q16" s="9">
        <f t="shared" si="2"/>
        <v>4</v>
      </c>
      <c r="R16" s="9">
        <f t="shared" si="2"/>
        <v>1</v>
      </c>
      <c r="S16" s="9">
        <f t="shared" si="2"/>
        <v>8</v>
      </c>
      <c r="T16" s="9">
        <f t="shared" si="2"/>
        <v>4</v>
      </c>
      <c r="U16" s="9">
        <f t="shared" si="2"/>
        <v>7</v>
      </c>
      <c r="V16" s="9">
        <f t="shared" si="2"/>
        <v>3</v>
      </c>
      <c r="W16" s="9">
        <f t="shared" si="2"/>
        <v>3</v>
      </c>
      <c r="X16" s="9">
        <f t="shared" si="2"/>
        <v>5</v>
      </c>
      <c r="Y16" s="9">
        <f t="shared" si="2"/>
        <v>4</v>
      </c>
      <c r="Z16" s="9">
        <f t="shared" si="2"/>
        <v>2</v>
      </c>
      <c r="AA16" s="9">
        <f t="shared" si="2"/>
        <v>2</v>
      </c>
      <c r="AB16" s="9">
        <f t="shared" si="2"/>
        <v>2</v>
      </c>
      <c r="AC16" s="9">
        <f t="shared" si="2"/>
        <v>3</v>
      </c>
      <c r="AD16" s="9">
        <f t="shared" si="2"/>
        <v>2</v>
      </c>
      <c r="AE16" s="9">
        <f t="shared" si="2"/>
        <v>0</v>
      </c>
      <c r="AF16" s="9" t="s">
        <v>9</v>
      </c>
      <c r="AG16" s="26">
        <f>SUM(AG13:AG14)</f>
        <v>149</v>
      </c>
      <c r="AH16" s="44">
        <f>AVERAGE(C16:AE16)</f>
        <v>3.9655172413793105</v>
      </c>
    </row>
    <row r="17" spans="1:34" ht="14.25" customHeight="1" thickBot="1"/>
    <row r="18" spans="1:34" ht="16.5" thickBot="1">
      <c r="A18" s="27" t="s">
        <v>13</v>
      </c>
      <c r="B18" s="29">
        <f>SUM(B10,B16)</f>
        <v>24</v>
      </c>
      <c r="C18" s="29">
        <f t="shared" ref="C18:AE18" si="3">SUM(C10,C16)</f>
        <v>34</v>
      </c>
      <c r="D18" s="29">
        <f t="shared" si="3"/>
        <v>14</v>
      </c>
      <c r="E18" s="29">
        <f t="shared" si="3"/>
        <v>26</v>
      </c>
      <c r="F18" s="29">
        <f t="shared" si="3"/>
        <v>17</v>
      </c>
      <c r="G18" s="29">
        <f t="shared" si="3"/>
        <v>17</v>
      </c>
      <c r="H18" s="29">
        <f t="shared" si="3"/>
        <v>23</v>
      </c>
      <c r="I18" s="29">
        <f t="shared" si="3"/>
        <v>13</v>
      </c>
      <c r="J18" s="29">
        <f t="shared" si="3"/>
        <v>19</v>
      </c>
      <c r="K18" s="29">
        <f t="shared" si="3"/>
        <v>17</v>
      </c>
      <c r="L18" s="29">
        <f t="shared" si="3"/>
        <v>17</v>
      </c>
      <c r="M18" s="29">
        <f t="shared" si="3"/>
        <v>18</v>
      </c>
      <c r="N18" s="29">
        <f t="shared" si="3"/>
        <v>22</v>
      </c>
      <c r="O18" s="29">
        <f t="shared" si="3"/>
        <v>27</v>
      </c>
      <c r="P18" s="29">
        <f t="shared" si="3"/>
        <v>20</v>
      </c>
      <c r="Q18" s="29">
        <f t="shared" si="3"/>
        <v>19</v>
      </c>
      <c r="R18" s="29">
        <f t="shared" si="3"/>
        <v>16</v>
      </c>
      <c r="S18" s="29">
        <f t="shared" si="3"/>
        <v>32</v>
      </c>
      <c r="T18" s="29">
        <f t="shared" si="3"/>
        <v>27</v>
      </c>
      <c r="U18" s="29">
        <f t="shared" si="3"/>
        <v>25</v>
      </c>
      <c r="V18" s="29">
        <f t="shared" si="3"/>
        <v>16</v>
      </c>
      <c r="W18" s="29">
        <f t="shared" si="3"/>
        <v>16</v>
      </c>
      <c r="X18" s="29">
        <f t="shared" si="3"/>
        <v>21</v>
      </c>
      <c r="Y18" s="29">
        <f t="shared" si="3"/>
        <v>28</v>
      </c>
      <c r="Z18" s="29">
        <f t="shared" si="3"/>
        <v>13</v>
      </c>
      <c r="AA18" s="29">
        <f t="shared" si="3"/>
        <v>13</v>
      </c>
      <c r="AB18" s="29">
        <f t="shared" si="3"/>
        <v>19</v>
      </c>
      <c r="AC18" s="29">
        <f t="shared" si="3"/>
        <v>16</v>
      </c>
      <c r="AD18" s="29">
        <f t="shared" si="3"/>
        <v>12</v>
      </c>
      <c r="AE18" s="29">
        <f t="shared" si="3"/>
        <v>0</v>
      </c>
      <c r="AF18" s="29" t="s">
        <v>9</v>
      </c>
      <c r="AG18" s="28">
        <f>SUM(AG10,AG16)</f>
        <v>608</v>
      </c>
      <c r="AH18" s="44">
        <f>AVERAGE(C18:AE18)</f>
        <v>19.206896551724139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34">
      <c r="A20" s="247" t="s">
        <v>14</v>
      </c>
      <c r="B20" s="247"/>
      <c r="C20" s="247"/>
      <c r="D20" s="247"/>
      <c r="E20" s="247"/>
      <c r="F20" s="247"/>
      <c r="G20" s="247"/>
      <c r="H20" s="247"/>
      <c r="I20" s="247"/>
      <c r="J20" s="247"/>
    </row>
    <row r="21" spans="1:34">
      <c r="A21" s="247" t="s">
        <v>15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</row>
  </sheetData>
  <mergeCells count="6">
    <mergeCell ref="A20:J20"/>
    <mergeCell ref="A21:N21"/>
    <mergeCell ref="A1:A2"/>
    <mergeCell ref="B1:AH1"/>
    <mergeCell ref="A3:AH3"/>
    <mergeCell ref="A12:AH12"/>
  </mergeCells>
  <pageMargins left="0.62992125984251968" right="0.51181102362204722" top="1.1811023622047245" bottom="0.78740157480314965" header="0.31496062992125984" footer="0.31496062992125984"/>
  <pageSetup paperSize="9" orientation="landscape" r:id="rId1"/>
  <headerFooter>
    <oddHeader>&amp;CDEPARTAMENTO DE SERVIÇOS FUNERÁRIOS - SSP01SEÇÃO TÉCNICA DE INFORMAÇÕES GERENCIAIS - SSP01.04.02&amp;R&amp;9 25/05/2020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10</v>
      </c>
      <c r="C4" s="21">
        <v>14</v>
      </c>
      <c r="D4" s="21">
        <v>26</v>
      </c>
      <c r="E4" s="21">
        <v>16</v>
      </c>
      <c r="F4" s="21">
        <v>23</v>
      </c>
      <c r="G4" s="21">
        <v>16</v>
      </c>
      <c r="H4" s="21">
        <v>17</v>
      </c>
      <c r="I4" s="21">
        <v>21</v>
      </c>
      <c r="J4" s="21">
        <v>20</v>
      </c>
      <c r="K4" s="21">
        <v>14</v>
      </c>
      <c r="L4" s="21">
        <v>14</v>
      </c>
      <c r="M4" s="21">
        <v>11</v>
      </c>
      <c r="N4" s="21">
        <v>18</v>
      </c>
      <c r="O4" s="21">
        <v>18</v>
      </c>
      <c r="P4" s="21">
        <v>24</v>
      </c>
      <c r="Q4" s="21">
        <v>14</v>
      </c>
      <c r="R4" s="10">
        <v>17</v>
      </c>
      <c r="S4" s="10">
        <v>14</v>
      </c>
      <c r="T4" s="10">
        <v>18</v>
      </c>
      <c r="U4" s="10">
        <v>11</v>
      </c>
      <c r="V4" s="10">
        <v>10</v>
      </c>
      <c r="W4" s="10">
        <v>18</v>
      </c>
      <c r="X4" s="10">
        <v>19</v>
      </c>
      <c r="Y4" s="10">
        <v>15</v>
      </c>
      <c r="Z4" s="10">
        <v>7</v>
      </c>
      <c r="AA4" s="10">
        <v>9</v>
      </c>
      <c r="AB4" s="10">
        <v>12</v>
      </c>
      <c r="AC4" s="10">
        <v>21</v>
      </c>
      <c r="AD4" s="10">
        <v>14</v>
      </c>
      <c r="AE4" s="10">
        <v>7</v>
      </c>
      <c r="AF4" s="96">
        <v>9</v>
      </c>
      <c r="AG4" s="17">
        <f>SUM(B4:AF4)</f>
        <v>477</v>
      </c>
      <c r="AH4" s="41">
        <f>AVERAGE(B4:AF4)</f>
        <v>15.387096774193548</v>
      </c>
    </row>
    <row r="5" spans="1:34" ht="15.75" thickBot="1">
      <c r="A5" s="4" t="s">
        <v>6</v>
      </c>
      <c r="B5" s="20">
        <v>8</v>
      </c>
      <c r="C5" s="20">
        <v>11</v>
      </c>
      <c r="D5" s="20">
        <v>8</v>
      </c>
      <c r="E5" s="20">
        <v>8</v>
      </c>
      <c r="F5" s="20">
        <v>8</v>
      </c>
      <c r="G5" s="20">
        <v>7</v>
      </c>
      <c r="H5" s="20">
        <v>7</v>
      </c>
      <c r="I5" s="20">
        <v>5</v>
      </c>
      <c r="J5" s="20">
        <v>9</v>
      </c>
      <c r="K5" s="20">
        <v>6</v>
      </c>
      <c r="L5" s="20">
        <v>6</v>
      </c>
      <c r="M5" s="20">
        <v>10</v>
      </c>
      <c r="N5" s="20">
        <v>4</v>
      </c>
      <c r="O5" s="20">
        <v>7</v>
      </c>
      <c r="P5" s="20">
        <v>7</v>
      </c>
      <c r="Q5" s="20">
        <v>8</v>
      </c>
      <c r="R5" s="2">
        <v>4</v>
      </c>
      <c r="S5" s="2">
        <v>6</v>
      </c>
      <c r="T5" s="20">
        <v>6</v>
      </c>
      <c r="U5" s="2">
        <v>8</v>
      </c>
      <c r="V5" s="2">
        <v>6</v>
      </c>
      <c r="W5" s="2">
        <v>5</v>
      </c>
      <c r="X5" s="2">
        <v>5</v>
      </c>
      <c r="Y5" s="2">
        <v>7</v>
      </c>
      <c r="Z5" s="2">
        <v>3</v>
      </c>
      <c r="AA5" s="2">
        <v>12</v>
      </c>
      <c r="AB5" s="2">
        <v>8</v>
      </c>
      <c r="AC5" s="2">
        <v>9</v>
      </c>
      <c r="AD5" s="2">
        <v>4</v>
      </c>
      <c r="AE5" s="2">
        <v>5</v>
      </c>
      <c r="AF5" s="97">
        <v>1</v>
      </c>
      <c r="AG5" s="18">
        <f>SUM(B5:AF5)</f>
        <v>208</v>
      </c>
      <c r="AH5" s="41">
        <f t="shared" ref="AH5:AH7" si="0">AVERAGE(B5:AF5)</f>
        <v>6.709677419354839</v>
      </c>
    </row>
    <row r="6" spans="1:34" ht="15.75" thickBot="1">
      <c r="A6" s="4" t="s">
        <v>7</v>
      </c>
      <c r="B6" s="2">
        <v>0</v>
      </c>
      <c r="C6" s="2">
        <v>0</v>
      </c>
      <c r="D6" s="2">
        <v>1</v>
      </c>
      <c r="E6" s="2">
        <v>1</v>
      </c>
      <c r="F6" s="2">
        <v>1</v>
      </c>
      <c r="G6" s="2">
        <v>0</v>
      </c>
      <c r="H6" s="20">
        <v>2</v>
      </c>
      <c r="I6" s="2">
        <v>2</v>
      </c>
      <c r="J6" s="2">
        <v>0</v>
      </c>
      <c r="K6" s="2">
        <v>1</v>
      </c>
      <c r="L6" s="2">
        <v>2</v>
      </c>
      <c r="M6" s="2">
        <v>1</v>
      </c>
      <c r="N6" s="2">
        <v>3</v>
      </c>
      <c r="O6" s="20">
        <v>1</v>
      </c>
      <c r="P6" s="20">
        <v>3</v>
      </c>
      <c r="Q6" s="2">
        <v>0</v>
      </c>
      <c r="R6" s="2">
        <v>3</v>
      </c>
      <c r="S6" s="2">
        <v>2</v>
      </c>
      <c r="T6" s="2">
        <v>0</v>
      </c>
      <c r="U6" s="2">
        <v>3</v>
      </c>
      <c r="V6" s="2">
        <v>1</v>
      </c>
      <c r="W6" s="2">
        <v>2</v>
      </c>
      <c r="X6" s="2">
        <v>0</v>
      </c>
      <c r="Y6" s="2">
        <v>0</v>
      </c>
      <c r="Z6" s="2">
        <v>0</v>
      </c>
      <c r="AA6" s="2">
        <v>1</v>
      </c>
      <c r="AB6" s="2">
        <v>0</v>
      </c>
      <c r="AC6" s="2">
        <v>1</v>
      </c>
      <c r="AD6" s="2">
        <v>3</v>
      </c>
      <c r="AE6" s="2">
        <v>1</v>
      </c>
      <c r="AF6" s="97">
        <v>2</v>
      </c>
      <c r="AG6" s="18">
        <f>SUM(B6:AF6)</f>
        <v>37</v>
      </c>
      <c r="AH6" s="41">
        <f t="shared" si="0"/>
        <v>1.1935483870967742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98">
        <v>0</v>
      </c>
      <c r="AG7" s="19">
        <f>SUM(B7:AF7)</f>
        <v>0</v>
      </c>
      <c r="AH7" s="41">
        <f t="shared" si="0"/>
        <v>0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18</v>
      </c>
      <c r="C9" s="9">
        <f t="shared" ref="C9:AF9" si="1">IF(C4&lt;&gt;"",SUM(C4:C7),"")</f>
        <v>25</v>
      </c>
      <c r="D9" s="9">
        <f t="shared" si="1"/>
        <v>35</v>
      </c>
      <c r="E9" s="9">
        <f t="shared" si="1"/>
        <v>25</v>
      </c>
      <c r="F9" s="9">
        <f t="shared" si="1"/>
        <v>32</v>
      </c>
      <c r="G9" s="9">
        <f t="shared" si="1"/>
        <v>23</v>
      </c>
      <c r="H9" s="9">
        <f t="shared" si="1"/>
        <v>26</v>
      </c>
      <c r="I9" s="9">
        <f t="shared" si="1"/>
        <v>28</v>
      </c>
      <c r="J9" s="9">
        <f t="shared" si="1"/>
        <v>29</v>
      </c>
      <c r="K9" s="9">
        <f t="shared" si="1"/>
        <v>21</v>
      </c>
      <c r="L9" s="9">
        <f t="shared" si="1"/>
        <v>22</v>
      </c>
      <c r="M9" s="9">
        <f t="shared" si="1"/>
        <v>22</v>
      </c>
      <c r="N9" s="9">
        <f t="shared" si="1"/>
        <v>25</v>
      </c>
      <c r="O9" s="9">
        <f t="shared" si="1"/>
        <v>26</v>
      </c>
      <c r="P9" s="9">
        <f t="shared" si="1"/>
        <v>34</v>
      </c>
      <c r="Q9" s="9">
        <f t="shared" si="1"/>
        <v>22</v>
      </c>
      <c r="R9" s="9">
        <f t="shared" si="1"/>
        <v>24</v>
      </c>
      <c r="S9" s="9">
        <f t="shared" si="1"/>
        <v>22</v>
      </c>
      <c r="T9" s="9">
        <f t="shared" si="1"/>
        <v>24</v>
      </c>
      <c r="U9" s="9">
        <f t="shared" si="1"/>
        <v>22</v>
      </c>
      <c r="V9" s="9">
        <f t="shared" si="1"/>
        <v>17</v>
      </c>
      <c r="W9" s="9">
        <f t="shared" si="1"/>
        <v>25</v>
      </c>
      <c r="X9" s="9">
        <f t="shared" si="1"/>
        <v>24</v>
      </c>
      <c r="Y9" s="9">
        <f t="shared" si="1"/>
        <v>22</v>
      </c>
      <c r="Z9" s="9">
        <f t="shared" si="1"/>
        <v>10</v>
      </c>
      <c r="AA9" s="9">
        <f t="shared" si="1"/>
        <v>22</v>
      </c>
      <c r="AB9" s="9">
        <f t="shared" si="1"/>
        <v>20</v>
      </c>
      <c r="AC9" s="9">
        <f t="shared" si="1"/>
        <v>31</v>
      </c>
      <c r="AD9" s="9">
        <f t="shared" si="1"/>
        <v>21</v>
      </c>
      <c r="AE9" s="9">
        <f t="shared" si="1"/>
        <v>13</v>
      </c>
      <c r="AF9" s="9">
        <f t="shared" si="1"/>
        <v>12</v>
      </c>
      <c r="AG9" s="16">
        <f t="shared" ref="AG9" si="2">SUM(AG4:AG7)</f>
        <v>722</v>
      </c>
      <c r="AH9" s="44">
        <f>AVERAGE(B9:AF9)</f>
        <v>23.29032258064516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1</v>
      </c>
      <c r="C12" s="46">
        <v>1</v>
      </c>
      <c r="D12" s="46">
        <v>0</v>
      </c>
      <c r="E12" s="45">
        <v>2</v>
      </c>
      <c r="F12" s="45">
        <v>3</v>
      </c>
      <c r="G12" s="46">
        <v>1</v>
      </c>
      <c r="H12" s="45">
        <v>0</v>
      </c>
      <c r="I12" s="46">
        <v>1</v>
      </c>
      <c r="J12" s="46">
        <v>0</v>
      </c>
      <c r="K12" s="46">
        <v>1</v>
      </c>
      <c r="L12" s="46">
        <v>0</v>
      </c>
      <c r="M12" s="46">
        <v>4</v>
      </c>
      <c r="N12" s="46">
        <v>3</v>
      </c>
      <c r="O12" s="46">
        <v>1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1</v>
      </c>
      <c r="V12" s="45">
        <v>0</v>
      </c>
      <c r="W12" s="45">
        <v>1</v>
      </c>
      <c r="X12" s="46">
        <v>1</v>
      </c>
      <c r="Y12" s="46">
        <v>0</v>
      </c>
      <c r="Z12" s="46">
        <v>0</v>
      </c>
      <c r="AA12" s="46">
        <v>1</v>
      </c>
      <c r="AB12" s="46">
        <v>0</v>
      </c>
      <c r="AC12" s="46">
        <v>0</v>
      </c>
      <c r="AD12" s="46">
        <v>0</v>
      </c>
      <c r="AE12" s="46">
        <v>0</v>
      </c>
      <c r="AF12" s="99">
        <v>1</v>
      </c>
      <c r="AG12" s="47">
        <f>SUM(B12:AF12)</f>
        <v>23</v>
      </c>
      <c r="AH12" s="42">
        <f>AVERAGE(B12:AF12)</f>
        <v>0.74193548387096775</v>
      </c>
    </row>
    <row r="13" spans="1:34">
      <c r="A13" s="103" t="s">
        <v>50</v>
      </c>
      <c r="B13" s="100">
        <v>5</v>
      </c>
      <c r="C13" s="101">
        <v>9</v>
      </c>
      <c r="D13" s="101">
        <v>7</v>
      </c>
      <c r="E13" s="100">
        <v>0</v>
      </c>
      <c r="F13" s="100">
        <v>3</v>
      </c>
      <c r="G13" s="101">
        <v>8</v>
      </c>
      <c r="H13" s="100">
        <v>7</v>
      </c>
      <c r="I13" s="100">
        <v>6</v>
      </c>
      <c r="J13" s="101">
        <v>6</v>
      </c>
      <c r="K13" s="101">
        <v>4</v>
      </c>
      <c r="L13" s="101">
        <v>4</v>
      </c>
      <c r="M13" s="100">
        <v>3</v>
      </c>
      <c r="N13" s="101">
        <v>5</v>
      </c>
      <c r="O13" s="101">
        <v>5</v>
      </c>
      <c r="P13" s="101">
        <v>3</v>
      </c>
      <c r="Q13" s="101">
        <v>4</v>
      </c>
      <c r="R13" s="101">
        <v>5</v>
      </c>
      <c r="S13" s="100">
        <v>6</v>
      </c>
      <c r="T13" s="100">
        <v>6</v>
      </c>
      <c r="U13" s="100">
        <v>7</v>
      </c>
      <c r="V13" s="100">
        <v>7</v>
      </c>
      <c r="W13" s="100">
        <v>3</v>
      </c>
      <c r="X13" s="101">
        <v>4</v>
      </c>
      <c r="Y13" s="101">
        <v>2</v>
      </c>
      <c r="Z13" s="101">
        <v>3</v>
      </c>
      <c r="AA13" s="100">
        <v>2</v>
      </c>
      <c r="AB13" s="101">
        <v>3</v>
      </c>
      <c r="AC13" s="101">
        <v>3</v>
      </c>
      <c r="AD13" s="101">
        <v>3</v>
      </c>
      <c r="AE13" s="101">
        <v>6</v>
      </c>
      <c r="AF13" s="102">
        <v>1</v>
      </c>
      <c r="AG13" s="47">
        <f t="shared" ref="AG13" si="3">SUM(B13:AF13)</f>
        <v>140</v>
      </c>
      <c r="AH13" s="42">
        <f t="shared" ref="AH13:AH14" si="4">AVERAGE(B13:AF13)</f>
        <v>4.5161290322580649</v>
      </c>
    </row>
    <row r="14" spans="1:34" ht="15.75" thickBot="1">
      <c r="A14" s="103" t="s">
        <v>51</v>
      </c>
      <c r="B14" s="7">
        <v>2</v>
      </c>
      <c r="C14" s="33">
        <v>2</v>
      </c>
      <c r="D14" s="7">
        <v>0</v>
      </c>
      <c r="E14" s="7">
        <v>2</v>
      </c>
      <c r="F14" s="7">
        <v>3</v>
      </c>
      <c r="G14" s="7">
        <v>3</v>
      </c>
      <c r="H14" s="33">
        <v>2</v>
      </c>
      <c r="I14" s="33">
        <v>2</v>
      </c>
      <c r="J14" s="33">
        <v>4</v>
      </c>
      <c r="K14" s="7">
        <v>3</v>
      </c>
      <c r="L14" s="7">
        <v>3</v>
      </c>
      <c r="M14" s="7">
        <v>4</v>
      </c>
      <c r="N14" s="33">
        <v>1</v>
      </c>
      <c r="O14" s="33">
        <v>4</v>
      </c>
      <c r="P14" s="7">
        <v>5</v>
      </c>
      <c r="Q14" s="7">
        <v>2</v>
      </c>
      <c r="R14" s="33">
        <v>1</v>
      </c>
      <c r="S14" s="7">
        <v>4</v>
      </c>
      <c r="T14" s="33">
        <v>4</v>
      </c>
      <c r="U14" s="7">
        <v>3</v>
      </c>
      <c r="V14" s="33">
        <v>0</v>
      </c>
      <c r="W14" s="7">
        <v>2</v>
      </c>
      <c r="X14" s="7">
        <v>2</v>
      </c>
      <c r="Y14" s="33">
        <v>0</v>
      </c>
      <c r="Z14" s="33">
        <v>1</v>
      </c>
      <c r="AA14" s="7">
        <v>2</v>
      </c>
      <c r="AB14" s="7">
        <v>4</v>
      </c>
      <c r="AC14" s="7">
        <v>4</v>
      </c>
      <c r="AD14" s="7">
        <v>4</v>
      </c>
      <c r="AE14" s="7">
        <v>6</v>
      </c>
      <c r="AF14" s="13">
        <v>3</v>
      </c>
      <c r="AG14" s="47">
        <f>SUM(B14:AF14)</f>
        <v>82</v>
      </c>
      <c r="AH14" s="42">
        <f t="shared" si="4"/>
        <v>2.6451612903225805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8</v>
      </c>
      <c r="C16" s="9">
        <f t="shared" ref="C16:AF16" si="5">IF(C14 &lt;&gt; "",SUM(C12:C14),"")</f>
        <v>12</v>
      </c>
      <c r="D16" s="9">
        <f t="shared" si="5"/>
        <v>7</v>
      </c>
      <c r="E16" s="9">
        <f t="shared" si="5"/>
        <v>4</v>
      </c>
      <c r="F16" s="9">
        <f t="shared" si="5"/>
        <v>9</v>
      </c>
      <c r="G16" s="9">
        <f t="shared" si="5"/>
        <v>12</v>
      </c>
      <c r="H16" s="9">
        <f t="shared" si="5"/>
        <v>9</v>
      </c>
      <c r="I16" s="9">
        <f t="shared" si="5"/>
        <v>9</v>
      </c>
      <c r="J16" s="9">
        <f t="shared" si="5"/>
        <v>10</v>
      </c>
      <c r="K16" s="9">
        <f t="shared" si="5"/>
        <v>8</v>
      </c>
      <c r="L16" s="9">
        <f t="shared" si="5"/>
        <v>7</v>
      </c>
      <c r="M16" s="9">
        <f t="shared" si="5"/>
        <v>11</v>
      </c>
      <c r="N16" s="9">
        <f t="shared" si="5"/>
        <v>9</v>
      </c>
      <c r="O16" s="9">
        <f t="shared" si="5"/>
        <v>10</v>
      </c>
      <c r="P16" s="9">
        <f t="shared" si="5"/>
        <v>8</v>
      </c>
      <c r="Q16" s="9">
        <f t="shared" si="5"/>
        <v>6</v>
      </c>
      <c r="R16" s="9">
        <f t="shared" si="5"/>
        <v>6</v>
      </c>
      <c r="S16" s="9">
        <f t="shared" si="5"/>
        <v>10</v>
      </c>
      <c r="T16" s="9">
        <f t="shared" si="5"/>
        <v>10</v>
      </c>
      <c r="U16" s="9">
        <f t="shared" si="5"/>
        <v>11</v>
      </c>
      <c r="V16" s="9">
        <f t="shared" si="5"/>
        <v>7</v>
      </c>
      <c r="W16" s="9">
        <f t="shared" si="5"/>
        <v>6</v>
      </c>
      <c r="X16" s="9">
        <f t="shared" si="5"/>
        <v>7</v>
      </c>
      <c r="Y16" s="9">
        <f t="shared" si="5"/>
        <v>2</v>
      </c>
      <c r="Z16" s="9">
        <f t="shared" si="5"/>
        <v>4</v>
      </c>
      <c r="AA16" s="9">
        <f t="shared" si="5"/>
        <v>5</v>
      </c>
      <c r="AB16" s="9">
        <f t="shared" si="5"/>
        <v>7</v>
      </c>
      <c r="AC16" s="9">
        <f t="shared" si="5"/>
        <v>7</v>
      </c>
      <c r="AD16" s="9">
        <f t="shared" si="5"/>
        <v>7</v>
      </c>
      <c r="AE16" s="9">
        <f t="shared" si="5"/>
        <v>12</v>
      </c>
      <c r="AF16" s="9">
        <f t="shared" si="5"/>
        <v>5</v>
      </c>
      <c r="AG16" s="26">
        <f>SUM(AG12:AG14)</f>
        <v>245</v>
      </c>
      <c r="AH16" s="44">
        <f>AVERAGE(B16:AF16)</f>
        <v>7.903225806451613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26</v>
      </c>
      <c r="C18" s="29">
        <f t="shared" ref="C18:AF18" si="6">IF(C16&lt;&gt;"",SUM(C9,C16),"")</f>
        <v>37</v>
      </c>
      <c r="D18" s="29">
        <f t="shared" si="6"/>
        <v>42</v>
      </c>
      <c r="E18" s="29">
        <f t="shared" si="6"/>
        <v>29</v>
      </c>
      <c r="F18" s="29">
        <f t="shared" si="6"/>
        <v>41</v>
      </c>
      <c r="G18" s="29">
        <f t="shared" si="6"/>
        <v>35</v>
      </c>
      <c r="H18" s="29">
        <f t="shared" si="6"/>
        <v>35</v>
      </c>
      <c r="I18" s="29">
        <f t="shared" si="6"/>
        <v>37</v>
      </c>
      <c r="J18" s="29">
        <f t="shared" si="6"/>
        <v>39</v>
      </c>
      <c r="K18" s="29">
        <f t="shared" si="6"/>
        <v>29</v>
      </c>
      <c r="L18" s="29">
        <f t="shared" si="6"/>
        <v>29</v>
      </c>
      <c r="M18" s="29">
        <f t="shared" si="6"/>
        <v>33</v>
      </c>
      <c r="N18" s="29">
        <f t="shared" si="6"/>
        <v>34</v>
      </c>
      <c r="O18" s="29">
        <f t="shared" si="6"/>
        <v>36</v>
      </c>
      <c r="P18" s="29">
        <f t="shared" si="6"/>
        <v>42</v>
      </c>
      <c r="Q18" s="29">
        <f t="shared" si="6"/>
        <v>28</v>
      </c>
      <c r="R18" s="29">
        <f t="shared" si="6"/>
        <v>30</v>
      </c>
      <c r="S18" s="29">
        <f t="shared" si="6"/>
        <v>32</v>
      </c>
      <c r="T18" s="29">
        <f t="shared" si="6"/>
        <v>34</v>
      </c>
      <c r="U18" s="29">
        <f t="shared" si="6"/>
        <v>33</v>
      </c>
      <c r="V18" s="29">
        <f t="shared" si="6"/>
        <v>24</v>
      </c>
      <c r="W18" s="29">
        <f t="shared" si="6"/>
        <v>31</v>
      </c>
      <c r="X18" s="29">
        <f t="shared" si="6"/>
        <v>31</v>
      </c>
      <c r="Y18" s="29">
        <f t="shared" si="6"/>
        <v>24</v>
      </c>
      <c r="Z18" s="29">
        <f t="shared" si="6"/>
        <v>14</v>
      </c>
      <c r="AA18" s="29">
        <f t="shared" si="6"/>
        <v>27</v>
      </c>
      <c r="AB18" s="29">
        <f t="shared" si="6"/>
        <v>27</v>
      </c>
      <c r="AC18" s="29">
        <f t="shared" si="6"/>
        <v>38</v>
      </c>
      <c r="AD18" s="29">
        <f t="shared" si="6"/>
        <v>28</v>
      </c>
      <c r="AE18" s="29">
        <f t="shared" si="6"/>
        <v>25</v>
      </c>
      <c r="AF18" s="29">
        <f t="shared" si="6"/>
        <v>17</v>
      </c>
      <c r="AG18" s="28">
        <f>SUM(AG9,AG16)</f>
        <v>967</v>
      </c>
      <c r="AH18" s="44">
        <f>AVERAGE(B18:AF18)</f>
        <v>31.193548387096776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83"/>
      <c r="AA19"/>
      <c r="AB19"/>
      <c r="AC19"/>
      <c r="AD19"/>
      <c r="AE19"/>
      <c r="AF19"/>
      <c r="AG19"/>
    </row>
    <row r="20" spans="1:3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59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18</v>
      </c>
      <c r="C4" s="21">
        <v>18</v>
      </c>
      <c r="D4" s="21">
        <v>18</v>
      </c>
      <c r="E4" s="21">
        <v>17</v>
      </c>
      <c r="F4" s="21">
        <v>19</v>
      </c>
      <c r="G4" s="21">
        <v>15</v>
      </c>
      <c r="H4" s="21">
        <v>19</v>
      </c>
      <c r="I4" s="21">
        <v>16</v>
      </c>
      <c r="J4" s="21">
        <v>10</v>
      </c>
      <c r="K4" s="21">
        <v>11</v>
      </c>
      <c r="L4" s="21">
        <v>15</v>
      </c>
      <c r="M4" s="21">
        <v>20</v>
      </c>
      <c r="N4" s="21">
        <v>17</v>
      </c>
      <c r="O4" s="21">
        <v>12</v>
      </c>
      <c r="P4" s="21">
        <v>14</v>
      </c>
      <c r="Q4" s="21">
        <v>17</v>
      </c>
      <c r="R4" s="10">
        <v>17</v>
      </c>
      <c r="S4" s="10">
        <v>13</v>
      </c>
      <c r="T4" s="10">
        <v>7</v>
      </c>
      <c r="U4" s="10">
        <v>12</v>
      </c>
      <c r="V4" s="10">
        <v>20</v>
      </c>
      <c r="W4" s="10">
        <v>13</v>
      </c>
      <c r="X4" s="10">
        <v>15</v>
      </c>
      <c r="Y4" s="10">
        <v>19</v>
      </c>
      <c r="Z4" s="10">
        <v>9</v>
      </c>
      <c r="AA4" s="10">
        <v>15</v>
      </c>
      <c r="AB4" s="10">
        <v>15</v>
      </c>
      <c r="AC4" s="10">
        <v>8</v>
      </c>
      <c r="AD4" s="10">
        <v>19</v>
      </c>
      <c r="AE4" s="10">
        <v>11</v>
      </c>
      <c r="AF4" s="96">
        <v>10</v>
      </c>
      <c r="AG4" s="17">
        <f>SUM(B4:AF4)</f>
        <v>459</v>
      </c>
      <c r="AH4" s="41">
        <f>AVERAGE(B4:AF4)</f>
        <v>14.806451612903226</v>
      </c>
    </row>
    <row r="5" spans="1:34" ht="15.75" thickBot="1">
      <c r="A5" s="4" t="s">
        <v>6</v>
      </c>
      <c r="B5" s="20">
        <v>4</v>
      </c>
      <c r="C5" s="20">
        <v>5</v>
      </c>
      <c r="D5" s="20">
        <v>8</v>
      </c>
      <c r="E5" s="20">
        <v>12</v>
      </c>
      <c r="F5" s="20">
        <v>4</v>
      </c>
      <c r="G5" s="20">
        <v>7</v>
      </c>
      <c r="H5" s="20">
        <v>9</v>
      </c>
      <c r="I5" s="20">
        <v>5</v>
      </c>
      <c r="J5" s="20">
        <v>11</v>
      </c>
      <c r="K5" s="20">
        <v>8</v>
      </c>
      <c r="L5" s="20">
        <v>7</v>
      </c>
      <c r="M5" s="20">
        <v>11</v>
      </c>
      <c r="N5" s="20">
        <v>3</v>
      </c>
      <c r="O5" s="20">
        <v>4</v>
      </c>
      <c r="P5" s="20">
        <v>4</v>
      </c>
      <c r="Q5" s="20">
        <v>7</v>
      </c>
      <c r="R5" s="2">
        <v>4</v>
      </c>
      <c r="S5" s="2">
        <v>4</v>
      </c>
      <c r="T5" s="20">
        <v>7</v>
      </c>
      <c r="U5" s="2">
        <v>8</v>
      </c>
      <c r="V5" s="2">
        <v>4</v>
      </c>
      <c r="W5" s="2">
        <v>6</v>
      </c>
      <c r="X5" s="2">
        <v>5</v>
      </c>
      <c r="Y5" s="2">
        <v>2</v>
      </c>
      <c r="Z5" s="2">
        <v>3</v>
      </c>
      <c r="AA5" s="2">
        <v>9</v>
      </c>
      <c r="AB5" s="2">
        <v>4</v>
      </c>
      <c r="AC5" s="2">
        <v>7</v>
      </c>
      <c r="AD5" s="2">
        <v>8</v>
      </c>
      <c r="AE5" s="2">
        <v>8</v>
      </c>
      <c r="AF5" s="97">
        <v>4</v>
      </c>
      <c r="AG5" s="18">
        <f>SUM(B5:AF5)</f>
        <v>192</v>
      </c>
      <c r="AH5" s="41">
        <f t="shared" ref="AH5:AH7" si="0">AVERAGE(B5:AF5)</f>
        <v>6.193548387096774</v>
      </c>
    </row>
    <row r="6" spans="1:34" ht="15.75" thickBot="1">
      <c r="A6" s="4" t="s">
        <v>7</v>
      </c>
      <c r="B6" s="2">
        <v>1</v>
      </c>
      <c r="C6" s="2">
        <v>2</v>
      </c>
      <c r="D6" s="2">
        <v>0</v>
      </c>
      <c r="E6" s="2">
        <v>1</v>
      </c>
      <c r="F6" s="2">
        <v>0</v>
      </c>
      <c r="G6" s="2">
        <v>2</v>
      </c>
      <c r="H6" s="20">
        <v>0</v>
      </c>
      <c r="I6" s="2">
        <v>3</v>
      </c>
      <c r="J6" s="2">
        <v>1</v>
      </c>
      <c r="K6" s="2">
        <v>3</v>
      </c>
      <c r="L6" s="2">
        <v>2</v>
      </c>
      <c r="M6" s="2">
        <v>1</v>
      </c>
      <c r="N6" s="2">
        <v>1</v>
      </c>
      <c r="O6" s="20">
        <v>1</v>
      </c>
      <c r="P6" s="20">
        <v>3</v>
      </c>
      <c r="Q6" s="2">
        <v>2</v>
      </c>
      <c r="R6" s="2">
        <v>1</v>
      </c>
      <c r="S6" s="2">
        <v>0</v>
      </c>
      <c r="T6" s="2">
        <v>2</v>
      </c>
      <c r="U6" s="2">
        <v>0</v>
      </c>
      <c r="V6" s="2">
        <v>0</v>
      </c>
      <c r="W6" s="2">
        <v>0</v>
      </c>
      <c r="X6" s="2">
        <v>2</v>
      </c>
      <c r="Y6" s="2">
        <v>0</v>
      </c>
      <c r="Z6" s="2">
        <v>3</v>
      </c>
      <c r="AA6" s="2">
        <v>4</v>
      </c>
      <c r="AB6" s="2">
        <v>0</v>
      </c>
      <c r="AC6" s="2">
        <v>4</v>
      </c>
      <c r="AD6" s="2">
        <v>0</v>
      </c>
      <c r="AE6" s="2">
        <v>1</v>
      </c>
      <c r="AF6" s="97">
        <v>1</v>
      </c>
      <c r="AG6" s="18">
        <f>SUM(B6:AF6)</f>
        <v>41</v>
      </c>
      <c r="AH6" s="41">
        <f t="shared" si="0"/>
        <v>1.3225806451612903</v>
      </c>
    </row>
    <row r="7" spans="1:34" ht="15.75" thickBot="1">
      <c r="A7" s="6" t="s">
        <v>8</v>
      </c>
      <c r="B7" s="7">
        <v>0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1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98">
        <v>0</v>
      </c>
      <c r="AG7" s="19">
        <f>SUM(B7:AF7)</f>
        <v>2</v>
      </c>
      <c r="AH7" s="41">
        <f t="shared" si="0"/>
        <v>6.4516129032258063E-2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23</v>
      </c>
      <c r="C9" s="9">
        <f t="shared" ref="C9:AF9" si="1">IF(C4&lt;&gt;"",SUM(C4:C7),"")</f>
        <v>26</v>
      </c>
      <c r="D9" s="9">
        <f t="shared" si="1"/>
        <v>26</v>
      </c>
      <c r="E9" s="9">
        <f t="shared" si="1"/>
        <v>30</v>
      </c>
      <c r="F9" s="9">
        <f t="shared" si="1"/>
        <v>23</v>
      </c>
      <c r="G9" s="9">
        <f t="shared" si="1"/>
        <v>24</v>
      </c>
      <c r="H9" s="9">
        <f t="shared" si="1"/>
        <v>28</v>
      </c>
      <c r="I9" s="9">
        <f t="shared" si="1"/>
        <v>24</v>
      </c>
      <c r="J9" s="9">
        <f t="shared" si="1"/>
        <v>22</v>
      </c>
      <c r="K9" s="9">
        <f t="shared" si="1"/>
        <v>22</v>
      </c>
      <c r="L9" s="9">
        <f t="shared" si="1"/>
        <v>24</v>
      </c>
      <c r="M9" s="9">
        <f t="shared" si="1"/>
        <v>32</v>
      </c>
      <c r="N9" s="9">
        <f t="shared" si="1"/>
        <v>21</v>
      </c>
      <c r="O9" s="9">
        <f t="shared" si="1"/>
        <v>17</v>
      </c>
      <c r="P9" s="9">
        <f t="shared" si="1"/>
        <v>21</v>
      </c>
      <c r="Q9" s="9">
        <f t="shared" si="1"/>
        <v>26</v>
      </c>
      <c r="R9" s="9">
        <f t="shared" si="1"/>
        <v>22</v>
      </c>
      <c r="S9" s="9">
        <f t="shared" si="1"/>
        <v>17</v>
      </c>
      <c r="T9" s="9">
        <f t="shared" si="1"/>
        <v>16</v>
      </c>
      <c r="U9" s="9">
        <f t="shared" si="1"/>
        <v>20</v>
      </c>
      <c r="V9" s="9">
        <f t="shared" si="1"/>
        <v>24</v>
      </c>
      <c r="W9" s="9">
        <f t="shared" si="1"/>
        <v>20</v>
      </c>
      <c r="X9" s="9">
        <f t="shared" si="1"/>
        <v>22</v>
      </c>
      <c r="Y9" s="9">
        <f t="shared" si="1"/>
        <v>21</v>
      </c>
      <c r="Z9" s="9">
        <f t="shared" si="1"/>
        <v>15</v>
      </c>
      <c r="AA9" s="9">
        <f t="shared" si="1"/>
        <v>28</v>
      </c>
      <c r="AB9" s="9">
        <f t="shared" si="1"/>
        <v>19</v>
      </c>
      <c r="AC9" s="9">
        <f t="shared" si="1"/>
        <v>19</v>
      </c>
      <c r="AD9" s="9">
        <f t="shared" si="1"/>
        <v>27</v>
      </c>
      <c r="AE9" s="9">
        <f t="shared" si="1"/>
        <v>20</v>
      </c>
      <c r="AF9" s="9">
        <f t="shared" si="1"/>
        <v>15</v>
      </c>
      <c r="AG9" s="16">
        <f t="shared" ref="AG9" si="2">SUM(AG4:AG7)</f>
        <v>694</v>
      </c>
      <c r="AH9" s="44">
        <f>AVERAGE(B9:AF9)</f>
        <v>22.387096774193548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1</v>
      </c>
      <c r="C12" s="46">
        <v>1</v>
      </c>
      <c r="D12" s="46">
        <v>1</v>
      </c>
      <c r="E12" s="45">
        <v>2</v>
      </c>
      <c r="F12" s="45">
        <v>0</v>
      </c>
      <c r="G12" s="46">
        <v>0</v>
      </c>
      <c r="H12" s="45">
        <v>1</v>
      </c>
      <c r="I12" s="46">
        <v>1</v>
      </c>
      <c r="J12" s="46">
        <v>1</v>
      </c>
      <c r="K12" s="46">
        <v>2</v>
      </c>
      <c r="L12" s="46">
        <v>0</v>
      </c>
      <c r="M12" s="46">
        <v>0</v>
      </c>
      <c r="N12" s="46">
        <v>0</v>
      </c>
      <c r="O12" s="46">
        <v>0</v>
      </c>
      <c r="P12" s="46">
        <v>1</v>
      </c>
      <c r="Q12" s="46">
        <v>1</v>
      </c>
      <c r="R12" s="46">
        <v>0</v>
      </c>
      <c r="S12" s="46">
        <v>1</v>
      </c>
      <c r="T12" s="46">
        <v>0</v>
      </c>
      <c r="U12" s="46">
        <v>0</v>
      </c>
      <c r="V12" s="45">
        <v>2</v>
      </c>
      <c r="W12" s="45">
        <v>2</v>
      </c>
      <c r="X12" s="46">
        <v>3</v>
      </c>
      <c r="Y12" s="46">
        <v>0</v>
      </c>
      <c r="Z12" s="46">
        <v>0</v>
      </c>
      <c r="AA12" s="46">
        <v>1</v>
      </c>
      <c r="AB12" s="46">
        <v>2</v>
      </c>
      <c r="AC12" s="46">
        <v>2</v>
      </c>
      <c r="AD12" s="46">
        <v>0</v>
      </c>
      <c r="AE12" s="46">
        <v>0</v>
      </c>
      <c r="AF12" s="99">
        <v>0</v>
      </c>
      <c r="AG12" s="47">
        <f>SUM(B12:AF12)</f>
        <v>25</v>
      </c>
      <c r="AH12" s="42">
        <f>AVERAGE(B12:AF12)</f>
        <v>0.80645161290322576</v>
      </c>
    </row>
    <row r="13" spans="1:34">
      <c r="A13" s="103" t="s">
        <v>50</v>
      </c>
      <c r="B13" s="100">
        <v>2</v>
      </c>
      <c r="C13" s="101">
        <v>3</v>
      </c>
      <c r="D13" s="101">
        <v>6</v>
      </c>
      <c r="E13" s="100">
        <v>7</v>
      </c>
      <c r="F13" s="100">
        <v>3</v>
      </c>
      <c r="G13" s="101">
        <v>3</v>
      </c>
      <c r="H13" s="100">
        <v>3</v>
      </c>
      <c r="I13" s="100">
        <v>3</v>
      </c>
      <c r="J13" s="101">
        <v>4</v>
      </c>
      <c r="K13" s="101">
        <v>7</v>
      </c>
      <c r="L13" s="101">
        <v>4</v>
      </c>
      <c r="M13" s="100">
        <v>7</v>
      </c>
      <c r="N13" s="101">
        <v>4</v>
      </c>
      <c r="O13" s="101">
        <v>4</v>
      </c>
      <c r="P13" s="101">
        <v>3</v>
      </c>
      <c r="Q13" s="101">
        <v>2</v>
      </c>
      <c r="R13" s="101">
        <v>2</v>
      </c>
      <c r="S13" s="100">
        <v>3</v>
      </c>
      <c r="T13" s="100">
        <v>2</v>
      </c>
      <c r="U13" s="100">
        <v>4</v>
      </c>
      <c r="V13" s="100">
        <v>5</v>
      </c>
      <c r="W13" s="100">
        <v>7</v>
      </c>
      <c r="X13" s="101">
        <v>5</v>
      </c>
      <c r="Y13" s="101">
        <v>7</v>
      </c>
      <c r="Z13" s="101">
        <v>4</v>
      </c>
      <c r="AA13" s="100">
        <v>5</v>
      </c>
      <c r="AB13" s="101">
        <v>2</v>
      </c>
      <c r="AC13" s="101">
        <v>3</v>
      </c>
      <c r="AD13" s="101">
        <v>5</v>
      </c>
      <c r="AE13" s="101">
        <v>7</v>
      </c>
      <c r="AF13" s="102">
        <v>2</v>
      </c>
      <c r="AG13" s="47">
        <f t="shared" ref="AG13" si="3">SUM(B13:AF13)</f>
        <v>128</v>
      </c>
      <c r="AH13" s="42">
        <f t="shared" ref="AH13:AH14" si="4">AVERAGE(B13:AF13)</f>
        <v>4.129032258064516</v>
      </c>
    </row>
    <row r="14" spans="1:34" ht="15.75" thickBot="1">
      <c r="A14" s="103" t="s">
        <v>51</v>
      </c>
      <c r="B14" s="7">
        <v>1</v>
      </c>
      <c r="C14" s="33">
        <v>2</v>
      </c>
      <c r="D14" s="7">
        <v>3</v>
      </c>
      <c r="E14" s="7">
        <v>1</v>
      </c>
      <c r="F14" s="7">
        <v>5</v>
      </c>
      <c r="G14" s="7">
        <v>0</v>
      </c>
      <c r="H14" s="33">
        <v>4</v>
      </c>
      <c r="I14" s="33">
        <v>1</v>
      </c>
      <c r="J14" s="33">
        <v>2</v>
      </c>
      <c r="K14" s="7">
        <v>4</v>
      </c>
      <c r="L14" s="7">
        <v>2</v>
      </c>
      <c r="M14" s="7">
        <v>2</v>
      </c>
      <c r="N14" s="33">
        <v>1</v>
      </c>
      <c r="O14" s="33">
        <v>2</v>
      </c>
      <c r="P14" s="33">
        <v>0</v>
      </c>
      <c r="Q14" s="7">
        <v>4</v>
      </c>
      <c r="R14" s="33">
        <v>1</v>
      </c>
      <c r="S14" s="7">
        <v>1</v>
      </c>
      <c r="T14" s="33">
        <v>1</v>
      </c>
      <c r="U14" s="7">
        <v>2</v>
      </c>
      <c r="V14" s="33">
        <v>2</v>
      </c>
      <c r="W14" s="7">
        <v>1</v>
      </c>
      <c r="X14" s="7">
        <v>0</v>
      </c>
      <c r="Y14" s="33">
        <v>0</v>
      </c>
      <c r="Z14" s="33">
        <v>0</v>
      </c>
      <c r="AA14" s="7">
        <v>2</v>
      </c>
      <c r="AB14" s="7">
        <v>1</v>
      </c>
      <c r="AC14" s="7">
        <v>1</v>
      </c>
      <c r="AD14" s="7">
        <v>2</v>
      </c>
      <c r="AE14" s="7">
        <v>1</v>
      </c>
      <c r="AF14" s="13">
        <v>3</v>
      </c>
      <c r="AG14" s="47">
        <f>SUM(B14:AF14)</f>
        <v>52</v>
      </c>
      <c r="AH14" s="42">
        <f t="shared" si="4"/>
        <v>1.6774193548387097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4</v>
      </c>
      <c r="C16" s="9">
        <f t="shared" ref="C16:AF16" si="5">IF(C14 &lt;&gt; "",SUM(C12:C14),"")</f>
        <v>6</v>
      </c>
      <c r="D16" s="9">
        <f t="shared" si="5"/>
        <v>10</v>
      </c>
      <c r="E16" s="9">
        <f t="shared" si="5"/>
        <v>10</v>
      </c>
      <c r="F16" s="9">
        <f t="shared" si="5"/>
        <v>8</v>
      </c>
      <c r="G16" s="9">
        <f t="shared" si="5"/>
        <v>3</v>
      </c>
      <c r="H16" s="9">
        <f t="shared" si="5"/>
        <v>8</v>
      </c>
      <c r="I16" s="9">
        <f t="shared" si="5"/>
        <v>5</v>
      </c>
      <c r="J16" s="9">
        <f t="shared" si="5"/>
        <v>7</v>
      </c>
      <c r="K16" s="9">
        <f t="shared" si="5"/>
        <v>13</v>
      </c>
      <c r="L16" s="9">
        <f t="shared" si="5"/>
        <v>6</v>
      </c>
      <c r="M16" s="9">
        <f t="shared" si="5"/>
        <v>9</v>
      </c>
      <c r="N16" s="9">
        <f t="shared" si="5"/>
        <v>5</v>
      </c>
      <c r="O16" s="9">
        <f t="shared" si="5"/>
        <v>6</v>
      </c>
      <c r="P16" s="9">
        <f t="shared" si="5"/>
        <v>4</v>
      </c>
      <c r="Q16" s="9">
        <f t="shared" si="5"/>
        <v>7</v>
      </c>
      <c r="R16" s="9">
        <f t="shared" si="5"/>
        <v>3</v>
      </c>
      <c r="S16" s="9">
        <f t="shared" si="5"/>
        <v>5</v>
      </c>
      <c r="T16" s="9">
        <f t="shared" si="5"/>
        <v>3</v>
      </c>
      <c r="U16" s="9">
        <f t="shared" si="5"/>
        <v>6</v>
      </c>
      <c r="V16" s="9">
        <f t="shared" si="5"/>
        <v>9</v>
      </c>
      <c r="W16" s="9">
        <f t="shared" si="5"/>
        <v>10</v>
      </c>
      <c r="X16" s="9">
        <f t="shared" si="5"/>
        <v>8</v>
      </c>
      <c r="Y16" s="9">
        <f t="shared" si="5"/>
        <v>7</v>
      </c>
      <c r="Z16" s="9">
        <f t="shared" si="5"/>
        <v>4</v>
      </c>
      <c r="AA16" s="9">
        <f t="shared" si="5"/>
        <v>8</v>
      </c>
      <c r="AB16" s="9">
        <f t="shared" si="5"/>
        <v>5</v>
      </c>
      <c r="AC16" s="9">
        <f t="shared" si="5"/>
        <v>6</v>
      </c>
      <c r="AD16" s="9">
        <f t="shared" si="5"/>
        <v>7</v>
      </c>
      <c r="AE16" s="9">
        <f t="shared" si="5"/>
        <v>8</v>
      </c>
      <c r="AF16" s="9">
        <f t="shared" si="5"/>
        <v>5</v>
      </c>
      <c r="AG16" s="26">
        <f>SUM(AG12:AG14)</f>
        <v>205</v>
      </c>
      <c r="AH16" s="44">
        <f>AVERAGE(B16:AF16)</f>
        <v>6.612903225806452</v>
      </c>
    </row>
    <row r="17" spans="1:34" ht="14.25" customHeight="1" thickBot="1"/>
    <row r="18" spans="1:34" ht="16.5" thickBot="1">
      <c r="A18" s="27" t="s">
        <v>13</v>
      </c>
      <c r="B18" s="29">
        <f>IF(B16&lt;&gt;"",SUM(B9,B16),"")</f>
        <v>27</v>
      </c>
      <c r="C18" s="29">
        <f t="shared" ref="C18:AF18" si="6">IF(C16&lt;&gt;"",SUM(C9,C16),"")</f>
        <v>32</v>
      </c>
      <c r="D18" s="29">
        <f t="shared" si="6"/>
        <v>36</v>
      </c>
      <c r="E18" s="29">
        <f t="shared" si="6"/>
        <v>40</v>
      </c>
      <c r="F18" s="29">
        <f t="shared" si="6"/>
        <v>31</v>
      </c>
      <c r="G18" s="29">
        <f t="shared" si="6"/>
        <v>27</v>
      </c>
      <c r="H18" s="29">
        <f t="shared" si="6"/>
        <v>36</v>
      </c>
      <c r="I18" s="29">
        <f t="shared" si="6"/>
        <v>29</v>
      </c>
      <c r="J18" s="29">
        <f t="shared" si="6"/>
        <v>29</v>
      </c>
      <c r="K18" s="29">
        <f t="shared" si="6"/>
        <v>35</v>
      </c>
      <c r="L18" s="29">
        <f t="shared" si="6"/>
        <v>30</v>
      </c>
      <c r="M18" s="29">
        <f t="shared" si="6"/>
        <v>41</v>
      </c>
      <c r="N18" s="29">
        <f t="shared" si="6"/>
        <v>26</v>
      </c>
      <c r="O18" s="29">
        <f t="shared" si="6"/>
        <v>23</v>
      </c>
      <c r="P18" s="29">
        <f t="shared" si="6"/>
        <v>25</v>
      </c>
      <c r="Q18" s="29">
        <f t="shared" si="6"/>
        <v>33</v>
      </c>
      <c r="R18" s="29">
        <f t="shared" si="6"/>
        <v>25</v>
      </c>
      <c r="S18" s="29">
        <f t="shared" si="6"/>
        <v>22</v>
      </c>
      <c r="T18" s="29">
        <f t="shared" si="6"/>
        <v>19</v>
      </c>
      <c r="U18" s="29">
        <f t="shared" si="6"/>
        <v>26</v>
      </c>
      <c r="V18" s="29">
        <f t="shared" si="6"/>
        <v>33</v>
      </c>
      <c r="W18" s="29">
        <f t="shared" si="6"/>
        <v>30</v>
      </c>
      <c r="X18" s="29">
        <f t="shared" si="6"/>
        <v>30</v>
      </c>
      <c r="Y18" s="29">
        <f t="shared" si="6"/>
        <v>28</v>
      </c>
      <c r="Z18" s="29">
        <f t="shared" si="6"/>
        <v>19</v>
      </c>
      <c r="AA18" s="29">
        <f t="shared" si="6"/>
        <v>36</v>
      </c>
      <c r="AB18" s="29">
        <f t="shared" si="6"/>
        <v>24</v>
      </c>
      <c r="AC18" s="29">
        <f t="shared" si="6"/>
        <v>25</v>
      </c>
      <c r="AD18" s="29">
        <f t="shared" si="6"/>
        <v>34</v>
      </c>
      <c r="AE18" s="29">
        <f t="shared" si="6"/>
        <v>28</v>
      </c>
      <c r="AF18" s="29">
        <f t="shared" si="6"/>
        <v>20</v>
      </c>
      <c r="AG18" s="28">
        <f>SUM(AG9,AG16)</f>
        <v>899</v>
      </c>
      <c r="AH18" s="44">
        <f>AVERAGE(B18:AF18)</f>
        <v>29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83"/>
      <c r="AA19"/>
      <c r="AB19"/>
      <c r="AC19"/>
      <c r="AD19"/>
      <c r="AE19"/>
      <c r="AF19"/>
      <c r="AG19"/>
    </row>
    <row r="20" spans="1:3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I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13</v>
      </c>
      <c r="C4" s="21">
        <v>7</v>
      </c>
      <c r="D4" s="21">
        <v>16</v>
      </c>
      <c r="E4" s="21">
        <v>11</v>
      </c>
      <c r="F4" s="21">
        <v>13</v>
      </c>
      <c r="G4" s="21">
        <v>13</v>
      </c>
      <c r="H4" s="21">
        <v>19</v>
      </c>
      <c r="I4" s="21">
        <v>11</v>
      </c>
      <c r="J4" s="21">
        <v>15</v>
      </c>
      <c r="K4" s="21">
        <v>13</v>
      </c>
      <c r="L4" s="21">
        <v>14</v>
      </c>
      <c r="M4" s="21">
        <v>11</v>
      </c>
      <c r="N4" s="21">
        <v>14</v>
      </c>
      <c r="O4" s="21">
        <v>15</v>
      </c>
      <c r="P4" s="21">
        <v>12</v>
      </c>
      <c r="Q4" s="21">
        <v>13</v>
      </c>
      <c r="R4" s="10">
        <v>10</v>
      </c>
      <c r="S4" s="10">
        <v>9</v>
      </c>
      <c r="T4" s="10">
        <v>17</v>
      </c>
      <c r="U4" s="10">
        <v>15</v>
      </c>
      <c r="V4" s="10">
        <v>10</v>
      </c>
      <c r="W4" s="10">
        <v>15</v>
      </c>
      <c r="X4" s="10">
        <v>20</v>
      </c>
      <c r="Y4" s="10">
        <v>16</v>
      </c>
      <c r="Z4" s="10">
        <v>11</v>
      </c>
      <c r="AA4" s="10">
        <v>5</v>
      </c>
      <c r="AB4" s="10">
        <v>14</v>
      </c>
      <c r="AC4" s="10">
        <v>13</v>
      </c>
      <c r="AD4" s="10">
        <v>13</v>
      </c>
      <c r="AE4" s="10">
        <v>15</v>
      </c>
      <c r="AF4" s="96"/>
      <c r="AG4" s="17">
        <f>SUM(B4:AE4)</f>
        <v>393</v>
      </c>
      <c r="AH4" s="41">
        <f>AVERAGE(B4:AE4)</f>
        <v>13.1</v>
      </c>
    </row>
    <row r="5" spans="1:34" ht="15.75" thickBot="1">
      <c r="A5" s="4" t="s">
        <v>6</v>
      </c>
      <c r="B5" s="20">
        <v>2</v>
      </c>
      <c r="C5" s="20">
        <v>6</v>
      </c>
      <c r="D5" s="20">
        <v>6</v>
      </c>
      <c r="E5" s="20">
        <v>4</v>
      </c>
      <c r="F5" s="20">
        <v>2</v>
      </c>
      <c r="G5" s="20">
        <v>4</v>
      </c>
      <c r="H5" s="20">
        <v>8</v>
      </c>
      <c r="I5" s="20">
        <v>5</v>
      </c>
      <c r="J5" s="20">
        <v>5</v>
      </c>
      <c r="K5" s="20">
        <v>1</v>
      </c>
      <c r="L5" s="20">
        <v>9</v>
      </c>
      <c r="M5" s="20">
        <v>4</v>
      </c>
      <c r="N5" s="20">
        <v>10</v>
      </c>
      <c r="O5" s="20">
        <v>9</v>
      </c>
      <c r="P5" s="20">
        <v>5</v>
      </c>
      <c r="Q5" s="20">
        <v>7</v>
      </c>
      <c r="R5" s="2">
        <v>7</v>
      </c>
      <c r="S5" s="2">
        <v>5</v>
      </c>
      <c r="T5" s="20">
        <v>8</v>
      </c>
      <c r="U5" s="2">
        <v>4</v>
      </c>
      <c r="V5" s="2">
        <v>7</v>
      </c>
      <c r="W5" s="2">
        <v>3</v>
      </c>
      <c r="X5" s="2">
        <v>5</v>
      </c>
      <c r="Y5" s="2">
        <v>5</v>
      </c>
      <c r="Z5" s="2">
        <v>7</v>
      </c>
      <c r="AA5" s="2">
        <v>2</v>
      </c>
      <c r="AB5" s="2">
        <v>8</v>
      </c>
      <c r="AC5" s="2">
        <v>3</v>
      </c>
      <c r="AD5" s="2">
        <v>7</v>
      </c>
      <c r="AE5" s="2">
        <v>7</v>
      </c>
      <c r="AF5" s="97"/>
      <c r="AG5" s="17">
        <f t="shared" ref="AG5:AG7" si="0">SUM(B5:AE5)</f>
        <v>165</v>
      </c>
      <c r="AH5" s="41">
        <f t="shared" ref="AH5:AH7" si="1">AVERAGE(B5:AE5)</f>
        <v>5.5</v>
      </c>
    </row>
    <row r="6" spans="1:34" ht="15.75" thickBot="1">
      <c r="A6" s="4" t="s">
        <v>7</v>
      </c>
      <c r="B6" s="2">
        <v>0</v>
      </c>
      <c r="C6" s="2">
        <v>3</v>
      </c>
      <c r="D6" s="2">
        <v>0</v>
      </c>
      <c r="E6" s="2">
        <v>0</v>
      </c>
      <c r="F6" s="2">
        <v>0</v>
      </c>
      <c r="G6" s="2">
        <v>0</v>
      </c>
      <c r="H6" s="20">
        <v>0</v>
      </c>
      <c r="I6" s="2">
        <v>1</v>
      </c>
      <c r="J6" s="2">
        <v>1</v>
      </c>
      <c r="K6" s="2">
        <v>0</v>
      </c>
      <c r="L6" s="2">
        <v>0</v>
      </c>
      <c r="M6" s="2">
        <v>2</v>
      </c>
      <c r="N6" s="2">
        <v>1</v>
      </c>
      <c r="O6" s="20">
        <v>1</v>
      </c>
      <c r="P6" s="20">
        <v>3</v>
      </c>
      <c r="Q6" s="2">
        <v>1</v>
      </c>
      <c r="R6" s="2">
        <v>1</v>
      </c>
      <c r="S6" s="2">
        <v>1</v>
      </c>
      <c r="T6" s="2">
        <v>3</v>
      </c>
      <c r="U6" s="2">
        <v>1</v>
      </c>
      <c r="V6" s="2">
        <v>2</v>
      </c>
      <c r="W6" s="2">
        <v>1</v>
      </c>
      <c r="X6" s="2">
        <v>2</v>
      </c>
      <c r="Y6" s="2">
        <v>1</v>
      </c>
      <c r="Z6" s="2">
        <v>0</v>
      </c>
      <c r="AA6" s="2">
        <v>1</v>
      </c>
      <c r="AB6" s="2">
        <v>3</v>
      </c>
      <c r="AC6" s="2">
        <v>4</v>
      </c>
      <c r="AD6" s="2">
        <v>0</v>
      </c>
      <c r="AE6" s="2">
        <v>1</v>
      </c>
      <c r="AF6" s="97"/>
      <c r="AG6" s="17">
        <f t="shared" si="0"/>
        <v>34</v>
      </c>
      <c r="AH6" s="41">
        <f t="shared" si="1"/>
        <v>1.1333333333333333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1</v>
      </c>
      <c r="AF7" s="98"/>
      <c r="AG7" s="17">
        <f t="shared" si="0"/>
        <v>2</v>
      </c>
      <c r="AH7" s="41">
        <f t="shared" si="1"/>
        <v>6.6666666666666666E-2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15</v>
      </c>
      <c r="C9" s="9">
        <f t="shared" ref="C9:AF9" si="2">IF(C4&lt;&gt;"",SUM(C4:C7),"")</f>
        <v>16</v>
      </c>
      <c r="D9" s="9">
        <f t="shared" si="2"/>
        <v>22</v>
      </c>
      <c r="E9" s="9">
        <f t="shared" si="2"/>
        <v>15</v>
      </c>
      <c r="F9" s="9">
        <f t="shared" si="2"/>
        <v>15</v>
      </c>
      <c r="G9" s="9">
        <f t="shared" si="2"/>
        <v>17</v>
      </c>
      <c r="H9" s="9">
        <f t="shared" si="2"/>
        <v>27</v>
      </c>
      <c r="I9" s="9">
        <f t="shared" si="2"/>
        <v>17</v>
      </c>
      <c r="J9" s="9">
        <f t="shared" si="2"/>
        <v>21</v>
      </c>
      <c r="K9" s="9">
        <f t="shared" si="2"/>
        <v>14</v>
      </c>
      <c r="L9" s="9">
        <f t="shared" si="2"/>
        <v>23</v>
      </c>
      <c r="M9" s="9">
        <f t="shared" si="2"/>
        <v>17</v>
      </c>
      <c r="N9" s="9">
        <f t="shared" si="2"/>
        <v>25</v>
      </c>
      <c r="O9" s="9">
        <f t="shared" si="2"/>
        <v>25</v>
      </c>
      <c r="P9" s="9">
        <f t="shared" si="2"/>
        <v>20</v>
      </c>
      <c r="Q9" s="9">
        <f t="shared" si="2"/>
        <v>21</v>
      </c>
      <c r="R9" s="9">
        <f t="shared" si="2"/>
        <v>18</v>
      </c>
      <c r="S9" s="9">
        <f t="shared" si="2"/>
        <v>16</v>
      </c>
      <c r="T9" s="9">
        <f t="shared" si="2"/>
        <v>28</v>
      </c>
      <c r="U9" s="9">
        <f t="shared" si="2"/>
        <v>20</v>
      </c>
      <c r="V9" s="9">
        <f t="shared" si="2"/>
        <v>19</v>
      </c>
      <c r="W9" s="9">
        <f t="shared" si="2"/>
        <v>19</v>
      </c>
      <c r="X9" s="9">
        <f t="shared" si="2"/>
        <v>27</v>
      </c>
      <c r="Y9" s="9">
        <f t="shared" si="2"/>
        <v>22</v>
      </c>
      <c r="Z9" s="9">
        <f t="shared" si="2"/>
        <v>18</v>
      </c>
      <c r="AA9" s="9">
        <f t="shared" si="2"/>
        <v>8</v>
      </c>
      <c r="AB9" s="9">
        <f t="shared" si="2"/>
        <v>25</v>
      </c>
      <c r="AC9" s="9">
        <f t="shared" si="2"/>
        <v>20</v>
      </c>
      <c r="AD9" s="9">
        <f t="shared" si="2"/>
        <v>20</v>
      </c>
      <c r="AE9" s="9">
        <f t="shared" si="2"/>
        <v>24</v>
      </c>
      <c r="AF9" s="9" t="str">
        <f t="shared" si="2"/>
        <v/>
      </c>
      <c r="AG9" s="16">
        <f t="shared" ref="AG9" si="3">SUM(AG4:AG7)</f>
        <v>594</v>
      </c>
      <c r="AH9" s="44">
        <f>AVERAGE(B9:AE9)</f>
        <v>19.8</v>
      </c>
    </row>
    <row r="10" spans="1:34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5">
        <v>0</v>
      </c>
      <c r="C12" s="46">
        <v>0</v>
      </c>
      <c r="D12" s="46">
        <v>1</v>
      </c>
      <c r="E12" s="45">
        <v>1</v>
      </c>
      <c r="F12" s="45">
        <v>1</v>
      </c>
      <c r="G12" s="46">
        <v>1</v>
      </c>
      <c r="H12" s="45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1</v>
      </c>
      <c r="O12" s="46">
        <v>1</v>
      </c>
      <c r="P12" s="46">
        <v>0</v>
      </c>
      <c r="Q12" s="46">
        <v>1</v>
      </c>
      <c r="R12" s="46">
        <v>0</v>
      </c>
      <c r="S12" s="46">
        <v>2</v>
      </c>
      <c r="T12" s="46">
        <v>0</v>
      </c>
      <c r="U12" s="46">
        <v>0</v>
      </c>
      <c r="V12" s="46">
        <v>0</v>
      </c>
      <c r="W12" s="46">
        <v>1</v>
      </c>
      <c r="X12" s="46">
        <v>0</v>
      </c>
      <c r="Y12" s="46">
        <v>0</v>
      </c>
      <c r="Z12" s="46">
        <v>1</v>
      </c>
      <c r="AA12" s="46">
        <v>0</v>
      </c>
      <c r="AB12" s="46">
        <v>1</v>
      </c>
      <c r="AC12" s="46">
        <v>0</v>
      </c>
      <c r="AD12" s="46">
        <v>2</v>
      </c>
      <c r="AE12" s="46">
        <v>2</v>
      </c>
      <c r="AF12" s="99"/>
      <c r="AG12" s="47">
        <f>SUM(B12:AE12)</f>
        <v>16</v>
      </c>
      <c r="AH12" s="42">
        <f>AVERAGE(B12:AE12)</f>
        <v>0.53333333333333333</v>
      </c>
    </row>
    <row r="13" spans="1:34">
      <c r="A13" s="103" t="s">
        <v>50</v>
      </c>
      <c r="B13" s="100">
        <v>1</v>
      </c>
      <c r="C13" s="101">
        <v>2</v>
      </c>
      <c r="D13" s="101">
        <v>4</v>
      </c>
      <c r="E13" s="101">
        <v>2</v>
      </c>
      <c r="F13" s="101">
        <v>1</v>
      </c>
      <c r="G13" s="101">
        <v>4</v>
      </c>
      <c r="H13" s="100">
        <v>3</v>
      </c>
      <c r="I13" s="100">
        <v>0</v>
      </c>
      <c r="J13" s="101">
        <v>0</v>
      </c>
      <c r="K13" s="101">
        <v>2</v>
      </c>
      <c r="L13" s="101">
        <v>5</v>
      </c>
      <c r="M13" s="100">
        <v>4</v>
      </c>
      <c r="N13" s="101">
        <v>4</v>
      </c>
      <c r="O13" s="101">
        <v>6</v>
      </c>
      <c r="P13" s="101">
        <v>4</v>
      </c>
      <c r="Q13" s="101">
        <v>3</v>
      </c>
      <c r="R13" s="101">
        <v>3</v>
      </c>
      <c r="S13" s="101">
        <v>2</v>
      </c>
      <c r="T13" s="101">
        <v>1</v>
      </c>
      <c r="U13" s="100">
        <v>7</v>
      </c>
      <c r="V13" s="100">
        <v>2</v>
      </c>
      <c r="W13" s="100">
        <v>8</v>
      </c>
      <c r="X13" s="101">
        <v>3</v>
      </c>
      <c r="Y13" s="101">
        <v>2</v>
      </c>
      <c r="Z13" s="101">
        <v>2</v>
      </c>
      <c r="AA13" s="100">
        <v>2</v>
      </c>
      <c r="AB13" s="101">
        <v>6</v>
      </c>
      <c r="AC13" s="101">
        <v>4</v>
      </c>
      <c r="AD13" s="101">
        <v>4</v>
      </c>
      <c r="AE13" s="101">
        <v>1</v>
      </c>
      <c r="AF13" s="102"/>
      <c r="AG13" s="47">
        <f t="shared" ref="AG13:AG14" si="4">SUM(B13:AE13)</f>
        <v>92</v>
      </c>
      <c r="AH13" s="42">
        <f t="shared" ref="AH13:AH14" si="5">AVERAGE(B13:AE13)</f>
        <v>3.0666666666666669</v>
      </c>
    </row>
    <row r="14" spans="1:34" ht="15.75" thickBot="1">
      <c r="A14" s="103" t="s">
        <v>51</v>
      </c>
      <c r="B14" s="7">
        <v>1</v>
      </c>
      <c r="C14" s="33">
        <v>2</v>
      </c>
      <c r="D14" s="7">
        <v>2</v>
      </c>
      <c r="E14" s="33">
        <v>0</v>
      </c>
      <c r="F14" s="33">
        <v>0</v>
      </c>
      <c r="G14" s="33">
        <v>0</v>
      </c>
      <c r="H14" s="33">
        <v>2</v>
      </c>
      <c r="I14" s="33">
        <v>0</v>
      </c>
      <c r="J14" s="33">
        <v>1</v>
      </c>
      <c r="K14" s="7">
        <v>1</v>
      </c>
      <c r="L14" s="7">
        <v>4</v>
      </c>
      <c r="M14" s="7">
        <v>3</v>
      </c>
      <c r="N14" s="33">
        <v>3</v>
      </c>
      <c r="O14" s="33">
        <v>0</v>
      </c>
      <c r="P14" s="33">
        <v>0</v>
      </c>
      <c r="Q14" s="7">
        <v>0</v>
      </c>
      <c r="R14" s="33">
        <v>0</v>
      </c>
      <c r="S14" s="33">
        <v>1</v>
      </c>
      <c r="T14" s="33">
        <v>1</v>
      </c>
      <c r="U14" s="7">
        <v>1</v>
      </c>
      <c r="V14" s="33">
        <v>2</v>
      </c>
      <c r="W14" s="7">
        <v>1</v>
      </c>
      <c r="X14" s="7">
        <v>2</v>
      </c>
      <c r="Y14" s="33">
        <v>1</v>
      </c>
      <c r="Z14" s="33">
        <v>3</v>
      </c>
      <c r="AA14" s="7">
        <v>3</v>
      </c>
      <c r="AB14" s="7">
        <v>2</v>
      </c>
      <c r="AC14" s="7">
        <v>2</v>
      </c>
      <c r="AD14" s="7">
        <v>3</v>
      </c>
      <c r="AE14" s="7">
        <v>1</v>
      </c>
      <c r="AF14" s="13"/>
      <c r="AG14" s="47">
        <f t="shared" si="4"/>
        <v>42</v>
      </c>
      <c r="AH14" s="42">
        <f t="shared" si="5"/>
        <v>1.4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2</v>
      </c>
      <c r="C16" s="9">
        <f t="shared" ref="C16:AF16" si="6">IF(C14 &lt;&gt; "",SUM(C12:C14),"")</f>
        <v>4</v>
      </c>
      <c r="D16" s="9">
        <f t="shared" si="6"/>
        <v>7</v>
      </c>
      <c r="E16" s="9">
        <f t="shared" si="6"/>
        <v>3</v>
      </c>
      <c r="F16" s="9">
        <f t="shared" si="6"/>
        <v>2</v>
      </c>
      <c r="G16" s="9">
        <f t="shared" si="6"/>
        <v>5</v>
      </c>
      <c r="H16" s="9">
        <f t="shared" si="6"/>
        <v>5</v>
      </c>
      <c r="I16" s="9">
        <f t="shared" si="6"/>
        <v>0</v>
      </c>
      <c r="J16" s="9">
        <f t="shared" si="6"/>
        <v>1</v>
      </c>
      <c r="K16" s="9">
        <f t="shared" si="6"/>
        <v>3</v>
      </c>
      <c r="L16" s="9">
        <f t="shared" si="6"/>
        <v>9</v>
      </c>
      <c r="M16" s="9">
        <f t="shared" si="6"/>
        <v>7</v>
      </c>
      <c r="N16" s="9">
        <f t="shared" si="6"/>
        <v>8</v>
      </c>
      <c r="O16" s="9">
        <f t="shared" si="6"/>
        <v>7</v>
      </c>
      <c r="P16" s="9">
        <f t="shared" si="6"/>
        <v>4</v>
      </c>
      <c r="Q16" s="9">
        <f t="shared" si="6"/>
        <v>4</v>
      </c>
      <c r="R16" s="9">
        <f t="shared" si="6"/>
        <v>3</v>
      </c>
      <c r="S16" s="9">
        <f t="shared" si="6"/>
        <v>5</v>
      </c>
      <c r="T16" s="9">
        <f t="shared" si="6"/>
        <v>2</v>
      </c>
      <c r="U16" s="9">
        <f t="shared" si="6"/>
        <v>8</v>
      </c>
      <c r="V16" s="9">
        <f t="shared" si="6"/>
        <v>4</v>
      </c>
      <c r="W16" s="9">
        <f t="shared" si="6"/>
        <v>10</v>
      </c>
      <c r="X16" s="9">
        <f t="shared" si="6"/>
        <v>5</v>
      </c>
      <c r="Y16" s="9">
        <f t="shared" si="6"/>
        <v>3</v>
      </c>
      <c r="Z16" s="9">
        <f t="shared" si="6"/>
        <v>6</v>
      </c>
      <c r="AA16" s="9">
        <f t="shared" si="6"/>
        <v>5</v>
      </c>
      <c r="AB16" s="9">
        <f t="shared" si="6"/>
        <v>9</v>
      </c>
      <c r="AC16" s="9">
        <f t="shared" si="6"/>
        <v>6</v>
      </c>
      <c r="AD16" s="9">
        <f t="shared" si="6"/>
        <v>9</v>
      </c>
      <c r="AE16" s="9">
        <f t="shared" si="6"/>
        <v>4</v>
      </c>
      <c r="AF16" s="9" t="str">
        <f t="shared" si="6"/>
        <v/>
      </c>
      <c r="AG16" s="26">
        <f>SUM(AG12:AG14)</f>
        <v>150</v>
      </c>
      <c r="AH16" s="44">
        <f>AVERAGE(B16:AE16)</f>
        <v>5</v>
      </c>
    </row>
    <row r="17" spans="1:35" ht="14.25" customHeight="1" thickBot="1"/>
    <row r="18" spans="1:35" ht="16.5" thickBot="1">
      <c r="A18" s="27" t="s">
        <v>13</v>
      </c>
      <c r="B18" s="29">
        <f>IF(B16&lt;&gt;"",SUM(B9,B16),"")</f>
        <v>17</v>
      </c>
      <c r="C18" s="29">
        <f t="shared" ref="C18:AF18" si="7">IF(C16&lt;&gt;"",SUM(C9,C16),"")</f>
        <v>20</v>
      </c>
      <c r="D18" s="29">
        <f t="shared" si="7"/>
        <v>29</v>
      </c>
      <c r="E18" s="29">
        <f t="shared" si="7"/>
        <v>18</v>
      </c>
      <c r="F18" s="29">
        <f t="shared" si="7"/>
        <v>17</v>
      </c>
      <c r="G18" s="29">
        <f t="shared" si="7"/>
        <v>22</v>
      </c>
      <c r="H18" s="29">
        <f t="shared" si="7"/>
        <v>32</v>
      </c>
      <c r="I18" s="29">
        <f t="shared" si="7"/>
        <v>17</v>
      </c>
      <c r="J18" s="29">
        <f t="shared" si="7"/>
        <v>22</v>
      </c>
      <c r="K18" s="29">
        <f t="shared" si="7"/>
        <v>17</v>
      </c>
      <c r="L18" s="29">
        <f t="shared" si="7"/>
        <v>32</v>
      </c>
      <c r="M18" s="29">
        <f t="shared" si="7"/>
        <v>24</v>
      </c>
      <c r="N18" s="29">
        <f t="shared" si="7"/>
        <v>33</v>
      </c>
      <c r="O18" s="29">
        <f t="shared" si="7"/>
        <v>32</v>
      </c>
      <c r="P18" s="29">
        <f t="shared" si="7"/>
        <v>24</v>
      </c>
      <c r="Q18" s="29">
        <f t="shared" si="7"/>
        <v>25</v>
      </c>
      <c r="R18" s="29">
        <f t="shared" si="7"/>
        <v>21</v>
      </c>
      <c r="S18" s="29">
        <f t="shared" si="7"/>
        <v>21</v>
      </c>
      <c r="T18" s="29">
        <f t="shared" si="7"/>
        <v>30</v>
      </c>
      <c r="U18" s="29">
        <f t="shared" si="7"/>
        <v>28</v>
      </c>
      <c r="V18" s="29">
        <f t="shared" si="7"/>
        <v>23</v>
      </c>
      <c r="W18" s="29">
        <f t="shared" si="7"/>
        <v>29</v>
      </c>
      <c r="X18" s="29">
        <f t="shared" si="7"/>
        <v>32</v>
      </c>
      <c r="Y18" s="29">
        <f t="shared" si="7"/>
        <v>25</v>
      </c>
      <c r="Z18" s="29">
        <f t="shared" si="7"/>
        <v>24</v>
      </c>
      <c r="AA18" s="29">
        <f t="shared" si="7"/>
        <v>13</v>
      </c>
      <c r="AB18" s="29">
        <f t="shared" si="7"/>
        <v>34</v>
      </c>
      <c r="AC18" s="29">
        <f t="shared" si="7"/>
        <v>26</v>
      </c>
      <c r="AD18" s="29">
        <f t="shared" si="7"/>
        <v>29</v>
      </c>
      <c r="AE18" s="29">
        <f t="shared" si="7"/>
        <v>28</v>
      </c>
      <c r="AF18" s="29" t="str">
        <f t="shared" si="7"/>
        <v/>
      </c>
      <c r="AG18" s="28">
        <f>SUM(AG9,AG16)</f>
        <v>744</v>
      </c>
      <c r="AH18" s="44">
        <f>AVERAGE(B18:AE18)</f>
        <v>24.8</v>
      </c>
    </row>
    <row r="19" spans="1: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 s="85"/>
      <c r="T19"/>
      <c r="U19" s="85"/>
      <c r="V19" s="85"/>
      <c r="W19" s="85"/>
      <c r="X19" s="85"/>
      <c r="Y19" s="82"/>
      <c r="Z19" s="32"/>
      <c r="AA19" s="85"/>
      <c r="AB19" s="85"/>
      <c r="AC19"/>
      <c r="AD19"/>
      <c r="AE19"/>
      <c r="AF19"/>
      <c r="AG19"/>
    </row>
    <row r="20" spans="1:3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I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17</v>
      </c>
      <c r="C4" s="21">
        <v>17</v>
      </c>
      <c r="D4" s="21">
        <v>14</v>
      </c>
      <c r="E4" s="21">
        <v>15</v>
      </c>
      <c r="F4" s="21">
        <v>16</v>
      </c>
      <c r="G4" s="21">
        <v>13</v>
      </c>
      <c r="H4" s="21">
        <v>16</v>
      </c>
      <c r="I4" s="21">
        <v>15</v>
      </c>
      <c r="J4" s="21">
        <v>9</v>
      </c>
      <c r="K4" s="21">
        <v>12</v>
      </c>
      <c r="L4" s="21">
        <v>19</v>
      </c>
      <c r="M4" s="21">
        <v>14</v>
      </c>
      <c r="N4" s="21">
        <v>9</v>
      </c>
      <c r="O4" s="21">
        <v>12</v>
      </c>
      <c r="P4" s="21">
        <v>22</v>
      </c>
      <c r="Q4" s="21">
        <v>23</v>
      </c>
      <c r="R4" s="10">
        <v>17</v>
      </c>
      <c r="S4" s="10">
        <v>18</v>
      </c>
      <c r="T4" s="10">
        <v>19</v>
      </c>
      <c r="U4" s="10">
        <v>14</v>
      </c>
      <c r="V4" s="10">
        <v>14</v>
      </c>
      <c r="W4" s="10">
        <v>12</v>
      </c>
      <c r="X4" s="10">
        <v>18</v>
      </c>
      <c r="Y4" s="10">
        <v>8</v>
      </c>
      <c r="Z4" s="10">
        <v>11</v>
      </c>
      <c r="AA4" s="10">
        <v>14</v>
      </c>
      <c r="AB4" s="10">
        <v>13</v>
      </c>
      <c r="AC4" s="10">
        <v>9</v>
      </c>
      <c r="AD4" s="10">
        <v>9</v>
      </c>
      <c r="AE4" s="10">
        <v>13</v>
      </c>
      <c r="AF4" s="96">
        <v>13</v>
      </c>
      <c r="AG4" s="17">
        <f>SUM(B4:AF4)</f>
        <v>445</v>
      </c>
      <c r="AH4" s="41">
        <f>AVERAGE(B4:AF4)</f>
        <v>14.35483870967742</v>
      </c>
    </row>
    <row r="5" spans="1:34" ht="15.75" thickBot="1">
      <c r="A5" s="4" t="s">
        <v>6</v>
      </c>
      <c r="B5" s="20">
        <v>7</v>
      </c>
      <c r="C5" s="20">
        <v>7</v>
      </c>
      <c r="D5" s="20">
        <v>5</v>
      </c>
      <c r="E5" s="20">
        <v>5</v>
      </c>
      <c r="F5" s="20">
        <v>4</v>
      </c>
      <c r="G5" s="20">
        <v>6</v>
      </c>
      <c r="H5" s="20">
        <v>3</v>
      </c>
      <c r="I5" s="20">
        <v>4</v>
      </c>
      <c r="J5" s="20">
        <v>5</v>
      </c>
      <c r="K5" s="20">
        <v>9</v>
      </c>
      <c r="L5" s="20">
        <v>5</v>
      </c>
      <c r="M5" s="20">
        <v>4</v>
      </c>
      <c r="N5" s="20">
        <v>3</v>
      </c>
      <c r="O5" s="20">
        <v>3</v>
      </c>
      <c r="P5" s="20">
        <v>4</v>
      </c>
      <c r="Q5" s="20">
        <v>4</v>
      </c>
      <c r="R5" s="2">
        <v>2</v>
      </c>
      <c r="S5" s="2">
        <v>7</v>
      </c>
      <c r="T5" s="20">
        <v>8</v>
      </c>
      <c r="U5" s="2">
        <v>6</v>
      </c>
      <c r="V5" s="2">
        <v>5</v>
      </c>
      <c r="W5" s="2">
        <v>6</v>
      </c>
      <c r="X5" s="2">
        <v>8</v>
      </c>
      <c r="Y5" s="2">
        <v>1</v>
      </c>
      <c r="Z5" s="2">
        <v>4</v>
      </c>
      <c r="AA5" s="2">
        <v>4</v>
      </c>
      <c r="AB5" s="2">
        <v>6</v>
      </c>
      <c r="AC5" s="2">
        <v>5</v>
      </c>
      <c r="AD5" s="2">
        <v>4</v>
      </c>
      <c r="AE5" s="2">
        <v>8</v>
      </c>
      <c r="AF5" s="97">
        <v>6</v>
      </c>
      <c r="AG5" s="17">
        <f>SUM(B5:AF5)</f>
        <v>158</v>
      </c>
      <c r="AH5" s="41">
        <f t="shared" ref="AH5:AH7" si="0">AVERAGE(B5:AF5)</f>
        <v>5.096774193548387</v>
      </c>
    </row>
    <row r="6" spans="1:34" ht="15.75" thickBot="1">
      <c r="A6" s="4" t="s">
        <v>7</v>
      </c>
      <c r="B6" s="2">
        <v>1</v>
      </c>
      <c r="C6" s="2">
        <v>1</v>
      </c>
      <c r="D6" s="2">
        <v>3</v>
      </c>
      <c r="E6" s="2">
        <v>1</v>
      </c>
      <c r="F6" s="2">
        <v>1</v>
      </c>
      <c r="G6" s="2">
        <v>1</v>
      </c>
      <c r="H6" s="20">
        <v>1</v>
      </c>
      <c r="I6" s="2">
        <v>0</v>
      </c>
      <c r="J6" s="2">
        <v>2</v>
      </c>
      <c r="K6" s="2">
        <v>0</v>
      </c>
      <c r="L6" s="2">
        <v>1</v>
      </c>
      <c r="M6" s="2">
        <v>0</v>
      </c>
      <c r="N6" s="2">
        <v>0</v>
      </c>
      <c r="O6" s="2">
        <v>0</v>
      </c>
      <c r="P6" s="20">
        <v>1</v>
      </c>
      <c r="Q6" s="2">
        <v>1</v>
      </c>
      <c r="R6" s="2">
        <v>0</v>
      </c>
      <c r="S6" s="2">
        <v>2</v>
      </c>
      <c r="T6" s="2">
        <v>1</v>
      </c>
      <c r="U6" s="2">
        <v>2</v>
      </c>
      <c r="V6" s="2">
        <v>0</v>
      </c>
      <c r="W6" s="2">
        <v>1</v>
      </c>
      <c r="X6" s="2">
        <v>0</v>
      </c>
      <c r="Y6" s="2">
        <v>0</v>
      </c>
      <c r="Z6" s="2">
        <v>3</v>
      </c>
      <c r="AA6" s="2">
        <v>1</v>
      </c>
      <c r="AB6" s="2">
        <v>0</v>
      </c>
      <c r="AC6" s="2">
        <v>1</v>
      </c>
      <c r="AD6" s="2">
        <v>4</v>
      </c>
      <c r="AE6" s="2">
        <v>2</v>
      </c>
      <c r="AF6" s="97">
        <v>0</v>
      </c>
      <c r="AG6" s="17">
        <f>SUM(B6:AF6)</f>
        <v>31</v>
      </c>
      <c r="AH6" s="41">
        <f t="shared" si="0"/>
        <v>1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17">
        <f>SUM(B7:AF7)</f>
        <v>1</v>
      </c>
      <c r="AH7" s="41">
        <f t="shared" si="0"/>
        <v>3.2258064516129031E-2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25</v>
      </c>
      <c r="C9" s="9">
        <f t="shared" ref="C9:AF9" si="1">IF(C4&lt;&gt;"",SUM(C4:C7),"")</f>
        <v>25</v>
      </c>
      <c r="D9" s="9">
        <f t="shared" si="1"/>
        <v>22</v>
      </c>
      <c r="E9" s="9">
        <f t="shared" si="1"/>
        <v>21</v>
      </c>
      <c r="F9" s="9">
        <f t="shared" si="1"/>
        <v>21</v>
      </c>
      <c r="G9" s="9">
        <f t="shared" si="1"/>
        <v>20</v>
      </c>
      <c r="H9" s="9">
        <f t="shared" si="1"/>
        <v>20</v>
      </c>
      <c r="I9" s="9">
        <f t="shared" si="1"/>
        <v>19</v>
      </c>
      <c r="J9" s="9">
        <f t="shared" si="1"/>
        <v>16</v>
      </c>
      <c r="K9" s="9">
        <f t="shared" si="1"/>
        <v>21</v>
      </c>
      <c r="L9" s="9">
        <f t="shared" si="1"/>
        <v>25</v>
      </c>
      <c r="M9" s="9">
        <f t="shared" si="1"/>
        <v>18</v>
      </c>
      <c r="N9" s="9">
        <f t="shared" si="1"/>
        <v>12</v>
      </c>
      <c r="O9" s="9">
        <f t="shared" si="1"/>
        <v>15</v>
      </c>
      <c r="P9" s="9">
        <f t="shared" si="1"/>
        <v>27</v>
      </c>
      <c r="Q9" s="9">
        <f t="shared" si="1"/>
        <v>28</v>
      </c>
      <c r="R9" s="9">
        <f t="shared" si="1"/>
        <v>19</v>
      </c>
      <c r="S9" s="9">
        <f t="shared" si="1"/>
        <v>27</v>
      </c>
      <c r="T9" s="9">
        <f t="shared" si="1"/>
        <v>28</v>
      </c>
      <c r="U9" s="9">
        <f t="shared" si="1"/>
        <v>23</v>
      </c>
      <c r="V9" s="9">
        <f t="shared" si="1"/>
        <v>19</v>
      </c>
      <c r="W9" s="9">
        <f t="shared" si="1"/>
        <v>19</v>
      </c>
      <c r="X9" s="9">
        <f t="shared" si="1"/>
        <v>26</v>
      </c>
      <c r="Y9" s="9">
        <f t="shared" si="1"/>
        <v>9</v>
      </c>
      <c r="Z9" s="9">
        <f t="shared" si="1"/>
        <v>18</v>
      </c>
      <c r="AA9" s="9">
        <f t="shared" si="1"/>
        <v>19</v>
      </c>
      <c r="AB9" s="9">
        <f t="shared" si="1"/>
        <v>19</v>
      </c>
      <c r="AC9" s="9">
        <f t="shared" si="1"/>
        <v>15</v>
      </c>
      <c r="AD9" s="9">
        <f t="shared" si="1"/>
        <v>17</v>
      </c>
      <c r="AE9" s="9">
        <f t="shared" si="1"/>
        <v>23</v>
      </c>
      <c r="AF9" s="9">
        <f t="shared" si="1"/>
        <v>19</v>
      </c>
      <c r="AG9" s="16">
        <f t="shared" ref="AG9" si="2">SUM(AG4:AG7)</f>
        <v>635</v>
      </c>
      <c r="AH9" s="44">
        <f>AVERAGE(B9:AF9)</f>
        <v>20.483870967741936</v>
      </c>
    </row>
    <row r="10" spans="1:34" ht="15.75" thickBot="1">
      <c r="A10" s="30"/>
      <c r="B10" s="30" t="s">
        <v>52</v>
      </c>
      <c r="C10" s="108" t="s">
        <v>62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6">
        <v>0</v>
      </c>
      <c r="C12" s="46">
        <v>1</v>
      </c>
      <c r="D12" s="46">
        <v>0</v>
      </c>
      <c r="E12" s="45">
        <v>0</v>
      </c>
      <c r="F12" s="46">
        <v>0</v>
      </c>
      <c r="G12" s="46">
        <v>1</v>
      </c>
      <c r="H12" s="45">
        <v>3</v>
      </c>
      <c r="I12" s="46">
        <v>0</v>
      </c>
      <c r="J12" s="46">
        <v>0</v>
      </c>
      <c r="K12" s="46">
        <v>0</v>
      </c>
      <c r="L12" s="46">
        <v>1</v>
      </c>
      <c r="M12" s="46">
        <v>0</v>
      </c>
      <c r="N12" s="46">
        <v>1</v>
      </c>
      <c r="O12" s="46">
        <v>0</v>
      </c>
      <c r="P12" s="46">
        <v>2</v>
      </c>
      <c r="Q12" s="46">
        <v>3</v>
      </c>
      <c r="R12" s="46">
        <v>2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1</v>
      </c>
      <c r="Z12" s="46">
        <v>0</v>
      </c>
      <c r="AA12" s="46">
        <v>0</v>
      </c>
      <c r="AB12" s="46">
        <v>2</v>
      </c>
      <c r="AC12" s="46">
        <v>1</v>
      </c>
      <c r="AD12" s="46">
        <v>0</v>
      </c>
      <c r="AE12" s="46">
        <v>0</v>
      </c>
      <c r="AF12" s="99">
        <v>1</v>
      </c>
      <c r="AG12" s="47">
        <f>SUM(B12:AF12)</f>
        <v>19</v>
      </c>
      <c r="AH12" s="42">
        <f>AVERAGE(B12:AF12)</f>
        <v>0.61290322580645162</v>
      </c>
    </row>
    <row r="13" spans="1:34">
      <c r="A13" s="103" t="s">
        <v>50</v>
      </c>
      <c r="B13" s="100">
        <v>6</v>
      </c>
      <c r="C13" s="101">
        <v>3</v>
      </c>
      <c r="D13" s="101">
        <v>3</v>
      </c>
      <c r="E13" s="101">
        <v>4</v>
      </c>
      <c r="F13" s="101">
        <v>7</v>
      </c>
      <c r="G13" s="101">
        <v>4</v>
      </c>
      <c r="H13" s="100">
        <v>5</v>
      </c>
      <c r="I13" s="100">
        <v>2</v>
      </c>
      <c r="J13" s="101">
        <v>5</v>
      </c>
      <c r="K13" s="101">
        <v>3</v>
      </c>
      <c r="L13" s="101">
        <v>4</v>
      </c>
      <c r="M13" s="101">
        <v>2</v>
      </c>
      <c r="N13" s="101">
        <v>2</v>
      </c>
      <c r="O13" s="101">
        <v>5</v>
      </c>
      <c r="P13" s="101">
        <v>2</v>
      </c>
      <c r="Q13" s="101">
        <v>3</v>
      </c>
      <c r="R13" s="101">
        <v>4</v>
      </c>
      <c r="S13" s="101">
        <v>3</v>
      </c>
      <c r="T13" s="101">
        <v>4</v>
      </c>
      <c r="U13" s="100">
        <v>5</v>
      </c>
      <c r="V13" s="100">
        <v>5</v>
      </c>
      <c r="W13" s="100">
        <v>3</v>
      </c>
      <c r="X13" s="101">
        <v>1</v>
      </c>
      <c r="Y13" s="101">
        <v>0</v>
      </c>
      <c r="Z13" s="101">
        <v>0</v>
      </c>
      <c r="AA13" s="100">
        <v>2</v>
      </c>
      <c r="AB13" s="101">
        <v>2</v>
      </c>
      <c r="AC13" s="101">
        <v>3</v>
      </c>
      <c r="AD13" s="101">
        <v>3</v>
      </c>
      <c r="AE13" s="101">
        <v>3</v>
      </c>
      <c r="AF13" s="102">
        <v>2</v>
      </c>
      <c r="AG13" s="47">
        <f>SUM(B13:AF13)</f>
        <v>100</v>
      </c>
      <c r="AH13" s="42">
        <f t="shared" ref="AH13:AH14" si="3">AVERAGE(B13:AF13)</f>
        <v>3.225806451612903</v>
      </c>
    </row>
    <row r="14" spans="1:34" ht="15.75" thickBot="1">
      <c r="A14" s="103" t="s">
        <v>51</v>
      </c>
      <c r="B14" s="7">
        <v>4</v>
      </c>
      <c r="C14" s="33">
        <v>4</v>
      </c>
      <c r="D14" s="7">
        <v>3</v>
      </c>
      <c r="E14" s="33">
        <v>2</v>
      </c>
      <c r="F14" s="33">
        <v>0</v>
      </c>
      <c r="G14" s="33">
        <v>1</v>
      </c>
      <c r="H14" s="33">
        <v>1</v>
      </c>
      <c r="I14" s="33">
        <v>1</v>
      </c>
      <c r="J14" s="33">
        <v>1</v>
      </c>
      <c r="K14" s="7">
        <v>1</v>
      </c>
      <c r="L14" s="7">
        <v>1</v>
      </c>
      <c r="M14" s="33">
        <v>2</v>
      </c>
      <c r="N14" s="33">
        <v>2</v>
      </c>
      <c r="O14" s="33">
        <v>1</v>
      </c>
      <c r="P14" s="33">
        <v>2</v>
      </c>
      <c r="Q14" s="7">
        <v>4</v>
      </c>
      <c r="R14" s="33">
        <v>3</v>
      </c>
      <c r="S14" s="33">
        <v>2</v>
      </c>
      <c r="T14" s="33">
        <v>1</v>
      </c>
      <c r="U14" s="7">
        <v>1</v>
      </c>
      <c r="V14" s="33">
        <v>0</v>
      </c>
      <c r="W14" s="7">
        <v>4</v>
      </c>
      <c r="X14" s="7">
        <v>3</v>
      </c>
      <c r="Y14" s="33">
        <v>2</v>
      </c>
      <c r="Z14" s="33">
        <v>3</v>
      </c>
      <c r="AA14" s="7">
        <v>3</v>
      </c>
      <c r="AB14" s="7">
        <v>2</v>
      </c>
      <c r="AC14" s="7">
        <v>2</v>
      </c>
      <c r="AD14" s="7">
        <v>3</v>
      </c>
      <c r="AE14" s="7">
        <v>1</v>
      </c>
      <c r="AF14" s="13">
        <v>1</v>
      </c>
      <c r="AG14" s="47">
        <f>SUM(B14:AF14)</f>
        <v>61</v>
      </c>
      <c r="AH14" s="42">
        <f t="shared" si="3"/>
        <v>1.967741935483871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10</v>
      </c>
      <c r="C16" s="9">
        <f t="shared" ref="C16:AF16" si="4">IF(C14 &lt;&gt; "",SUM(C12:C14),"")</f>
        <v>8</v>
      </c>
      <c r="D16" s="9">
        <f t="shared" si="4"/>
        <v>6</v>
      </c>
      <c r="E16" s="9">
        <f t="shared" si="4"/>
        <v>6</v>
      </c>
      <c r="F16" s="9">
        <f t="shared" si="4"/>
        <v>7</v>
      </c>
      <c r="G16" s="9">
        <f t="shared" si="4"/>
        <v>6</v>
      </c>
      <c r="H16" s="9">
        <f t="shared" si="4"/>
        <v>9</v>
      </c>
      <c r="I16" s="9">
        <f t="shared" si="4"/>
        <v>3</v>
      </c>
      <c r="J16" s="9">
        <f t="shared" si="4"/>
        <v>6</v>
      </c>
      <c r="K16" s="9">
        <f t="shared" si="4"/>
        <v>4</v>
      </c>
      <c r="L16" s="9">
        <f t="shared" si="4"/>
        <v>6</v>
      </c>
      <c r="M16" s="9">
        <f t="shared" si="4"/>
        <v>4</v>
      </c>
      <c r="N16" s="9">
        <f t="shared" si="4"/>
        <v>5</v>
      </c>
      <c r="O16" s="9">
        <f t="shared" si="4"/>
        <v>6</v>
      </c>
      <c r="P16" s="9">
        <f t="shared" si="4"/>
        <v>6</v>
      </c>
      <c r="Q16" s="9">
        <f t="shared" si="4"/>
        <v>10</v>
      </c>
      <c r="R16" s="9">
        <f t="shared" si="4"/>
        <v>9</v>
      </c>
      <c r="S16" s="9">
        <f t="shared" si="4"/>
        <v>5</v>
      </c>
      <c r="T16" s="9">
        <f t="shared" si="4"/>
        <v>5</v>
      </c>
      <c r="U16" s="9">
        <f t="shared" si="4"/>
        <v>6</v>
      </c>
      <c r="V16" s="9">
        <f t="shared" si="4"/>
        <v>5</v>
      </c>
      <c r="W16" s="9">
        <f t="shared" si="4"/>
        <v>7</v>
      </c>
      <c r="X16" s="9">
        <f t="shared" si="4"/>
        <v>4</v>
      </c>
      <c r="Y16" s="9">
        <f t="shared" si="4"/>
        <v>3</v>
      </c>
      <c r="Z16" s="9">
        <f t="shared" si="4"/>
        <v>3</v>
      </c>
      <c r="AA16" s="9">
        <f t="shared" si="4"/>
        <v>5</v>
      </c>
      <c r="AB16" s="9">
        <f t="shared" si="4"/>
        <v>6</v>
      </c>
      <c r="AC16" s="9">
        <f t="shared" si="4"/>
        <v>6</v>
      </c>
      <c r="AD16" s="9">
        <f t="shared" si="4"/>
        <v>6</v>
      </c>
      <c r="AE16" s="9">
        <f t="shared" si="4"/>
        <v>4</v>
      </c>
      <c r="AF16" s="9">
        <f t="shared" si="4"/>
        <v>4</v>
      </c>
      <c r="AG16" s="26">
        <f>SUM(AG12:AG14)</f>
        <v>180</v>
      </c>
      <c r="AH16" s="44">
        <f>AVERAGE(B16:AF16)</f>
        <v>5.806451612903226</v>
      </c>
    </row>
    <row r="17" spans="1:35" ht="14.25" customHeight="1" thickBot="1"/>
    <row r="18" spans="1:35" ht="16.5" thickBot="1">
      <c r="A18" s="27" t="s">
        <v>13</v>
      </c>
      <c r="B18" s="29">
        <f>IF(B16&lt;&gt;"",SUM(B9,B16),"")</f>
        <v>35</v>
      </c>
      <c r="C18" s="29">
        <f t="shared" ref="C18:AF18" si="5">IF(C16&lt;&gt;"",SUM(C9,C16),"")</f>
        <v>33</v>
      </c>
      <c r="D18" s="29">
        <f t="shared" si="5"/>
        <v>28</v>
      </c>
      <c r="E18" s="29">
        <f t="shared" si="5"/>
        <v>27</v>
      </c>
      <c r="F18" s="29">
        <f t="shared" si="5"/>
        <v>28</v>
      </c>
      <c r="G18" s="29">
        <f t="shared" si="5"/>
        <v>26</v>
      </c>
      <c r="H18" s="29">
        <f t="shared" si="5"/>
        <v>29</v>
      </c>
      <c r="I18" s="29">
        <f t="shared" si="5"/>
        <v>22</v>
      </c>
      <c r="J18" s="29">
        <f t="shared" si="5"/>
        <v>22</v>
      </c>
      <c r="K18" s="29">
        <f t="shared" si="5"/>
        <v>25</v>
      </c>
      <c r="L18" s="29">
        <f t="shared" si="5"/>
        <v>31</v>
      </c>
      <c r="M18" s="29">
        <f t="shared" si="5"/>
        <v>22</v>
      </c>
      <c r="N18" s="29">
        <f t="shared" si="5"/>
        <v>17</v>
      </c>
      <c r="O18" s="29">
        <f t="shared" si="5"/>
        <v>21</v>
      </c>
      <c r="P18" s="29">
        <f t="shared" si="5"/>
        <v>33</v>
      </c>
      <c r="Q18" s="29">
        <f t="shared" si="5"/>
        <v>38</v>
      </c>
      <c r="R18" s="29">
        <f t="shared" si="5"/>
        <v>28</v>
      </c>
      <c r="S18" s="29">
        <f t="shared" si="5"/>
        <v>32</v>
      </c>
      <c r="T18" s="29">
        <f t="shared" si="5"/>
        <v>33</v>
      </c>
      <c r="U18" s="29">
        <f t="shared" si="5"/>
        <v>29</v>
      </c>
      <c r="V18" s="29">
        <f t="shared" si="5"/>
        <v>24</v>
      </c>
      <c r="W18" s="29">
        <f t="shared" si="5"/>
        <v>26</v>
      </c>
      <c r="X18" s="29">
        <f t="shared" si="5"/>
        <v>30</v>
      </c>
      <c r="Y18" s="29">
        <f t="shared" si="5"/>
        <v>12</v>
      </c>
      <c r="Z18" s="29">
        <f t="shared" si="5"/>
        <v>21</v>
      </c>
      <c r="AA18" s="29">
        <f t="shared" si="5"/>
        <v>24</v>
      </c>
      <c r="AB18" s="29">
        <f t="shared" si="5"/>
        <v>25</v>
      </c>
      <c r="AC18" s="29">
        <f t="shared" si="5"/>
        <v>21</v>
      </c>
      <c r="AD18" s="29">
        <f t="shared" si="5"/>
        <v>23</v>
      </c>
      <c r="AE18" s="29">
        <f t="shared" si="5"/>
        <v>27</v>
      </c>
      <c r="AF18" s="29">
        <f t="shared" si="5"/>
        <v>23</v>
      </c>
      <c r="AG18" s="28">
        <f>SUM(AG9,AG16)</f>
        <v>815</v>
      </c>
      <c r="AH18" s="44">
        <f>AVERAGE(B18:AF18)</f>
        <v>26.29032258064516</v>
      </c>
    </row>
    <row r="19" spans="1: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9" ht="19.5" thickBot="1">
      <c r="A1" s="248" t="s">
        <v>0</v>
      </c>
      <c r="B1" s="250" t="s">
        <v>63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9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9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9" ht="15.75" thickBot="1">
      <c r="A4" s="3" t="s">
        <v>5</v>
      </c>
      <c r="B4" s="21">
        <v>13</v>
      </c>
      <c r="C4" s="21">
        <v>13</v>
      </c>
      <c r="D4" s="21">
        <v>18</v>
      </c>
      <c r="E4" s="21">
        <v>11</v>
      </c>
      <c r="F4" s="21">
        <v>13</v>
      </c>
      <c r="G4" s="21">
        <v>12</v>
      </c>
      <c r="H4" s="21">
        <v>12</v>
      </c>
      <c r="I4" s="21">
        <v>16</v>
      </c>
      <c r="J4" s="21">
        <v>16</v>
      </c>
      <c r="K4" s="21">
        <v>6</v>
      </c>
      <c r="L4" s="21">
        <v>18</v>
      </c>
      <c r="M4" s="21">
        <v>8</v>
      </c>
      <c r="N4" s="21">
        <v>20</v>
      </c>
      <c r="O4" s="21">
        <v>11</v>
      </c>
      <c r="P4" s="21">
        <v>20</v>
      </c>
      <c r="Q4" s="21">
        <v>31</v>
      </c>
      <c r="R4" s="10">
        <v>19</v>
      </c>
      <c r="S4" s="10">
        <v>16</v>
      </c>
      <c r="T4" s="10">
        <v>21</v>
      </c>
      <c r="U4" s="10">
        <v>12</v>
      </c>
      <c r="V4" s="10">
        <v>11</v>
      </c>
      <c r="W4" s="10">
        <v>13</v>
      </c>
      <c r="X4" s="10">
        <v>12</v>
      </c>
      <c r="Y4" s="10">
        <v>15</v>
      </c>
      <c r="Z4" s="10">
        <v>11</v>
      </c>
      <c r="AA4" s="10">
        <v>14</v>
      </c>
      <c r="AB4" s="10">
        <v>24</v>
      </c>
      <c r="AC4" s="10">
        <v>11</v>
      </c>
      <c r="AD4" s="10">
        <v>17</v>
      </c>
      <c r="AE4" s="10">
        <v>15</v>
      </c>
      <c r="AF4" s="96"/>
      <c r="AG4" s="17">
        <f>SUM(B4:AF4)</f>
        <v>449</v>
      </c>
      <c r="AH4" s="41">
        <f>AVERAGE(B4:AE4)</f>
        <v>14.966666666666667</v>
      </c>
    </row>
    <row r="5" spans="1:39" ht="15.75" thickBot="1">
      <c r="A5" s="4" t="s">
        <v>6</v>
      </c>
      <c r="B5" s="20">
        <v>2</v>
      </c>
      <c r="C5" s="20">
        <v>3</v>
      </c>
      <c r="D5" s="20">
        <v>2</v>
      </c>
      <c r="E5" s="20">
        <v>3</v>
      </c>
      <c r="F5" s="20">
        <v>4</v>
      </c>
      <c r="G5" s="20">
        <v>4</v>
      </c>
      <c r="H5" s="20">
        <v>5</v>
      </c>
      <c r="I5" s="20">
        <v>9</v>
      </c>
      <c r="J5" s="20">
        <v>2</v>
      </c>
      <c r="K5" s="20">
        <v>2</v>
      </c>
      <c r="L5" s="20">
        <v>10</v>
      </c>
      <c r="M5" s="20">
        <v>5</v>
      </c>
      <c r="N5" s="20">
        <v>6</v>
      </c>
      <c r="O5" s="20">
        <v>10</v>
      </c>
      <c r="P5" s="20">
        <v>6</v>
      </c>
      <c r="Q5" s="20">
        <v>5</v>
      </c>
      <c r="R5" s="2">
        <v>4</v>
      </c>
      <c r="S5" s="2">
        <v>6</v>
      </c>
      <c r="T5" s="20">
        <v>9</v>
      </c>
      <c r="U5" s="2">
        <v>5</v>
      </c>
      <c r="V5" s="2">
        <v>6</v>
      </c>
      <c r="W5" s="2">
        <v>3</v>
      </c>
      <c r="X5" s="2">
        <v>2</v>
      </c>
      <c r="Y5" s="2">
        <v>4</v>
      </c>
      <c r="Z5" s="2">
        <v>8</v>
      </c>
      <c r="AA5" s="2">
        <v>5</v>
      </c>
      <c r="AB5" s="2">
        <v>5</v>
      </c>
      <c r="AC5" s="2">
        <v>5</v>
      </c>
      <c r="AD5" s="2">
        <v>9</v>
      </c>
      <c r="AE5" s="2">
        <v>6</v>
      </c>
      <c r="AF5" s="97"/>
      <c r="AG5" s="17">
        <f>SUM(B5:AF5)</f>
        <v>155</v>
      </c>
      <c r="AH5" s="41">
        <f>AVERAGE(B5:AE5)</f>
        <v>5.166666666666667</v>
      </c>
    </row>
    <row r="6" spans="1:39" ht="15.75" thickBot="1">
      <c r="A6" s="4" t="s">
        <v>7</v>
      </c>
      <c r="B6" s="2">
        <v>0</v>
      </c>
      <c r="C6" s="2">
        <v>0</v>
      </c>
      <c r="D6" s="2">
        <v>0</v>
      </c>
      <c r="E6" s="2">
        <v>2</v>
      </c>
      <c r="F6" s="2">
        <v>0</v>
      </c>
      <c r="G6" s="2">
        <v>0</v>
      </c>
      <c r="H6" s="20">
        <v>1</v>
      </c>
      <c r="I6" s="2">
        <v>0</v>
      </c>
      <c r="J6" s="2">
        <v>0</v>
      </c>
      <c r="K6" s="2">
        <v>0</v>
      </c>
      <c r="L6" s="2">
        <v>1</v>
      </c>
      <c r="M6" s="2">
        <v>0</v>
      </c>
      <c r="N6" s="2">
        <v>1</v>
      </c>
      <c r="O6" s="2">
        <v>2</v>
      </c>
      <c r="P6" s="20">
        <v>0</v>
      </c>
      <c r="Q6" s="2">
        <v>5</v>
      </c>
      <c r="R6" s="2">
        <v>3</v>
      </c>
      <c r="S6" s="2">
        <v>1</v>
      </c>
      <c r="T6" s="2">
        <v>1</v>
      </c>
      <c r="U6" s="2">
        <v>1</v>
      </c>
      <c r="V6" s="2">
        <v>0</v>
      </c>
      <c r="W6" s="2">
        <v>2</v>
      </c>
      <c r="X6" s="2">
        <v>1</v>
      </c>
      <c r="Y6" s="2">
        <v>2</v>
      </c>
      <c r="Z6" s="2">
        <v>1</v>
      </c>
      <c r="AA6" s="2">
        <v>1</v>
      </c>
      <c r="AB6" s="2">
        <v>1</v>
      </c>
      <c r="AC6" s="2">
        <v>0</v>
      </c>
      <c r="AD6" s="2">
        <v>2</v>
      </c>
      <c r="AE6" s="2">
        <v>1</v>
      </c>
      <c r="AF6" s="97"/>
      <c r="AG6" s="17">
        <f>SUM(B6:AF6)</f>
        <v>29</v>
      </c>
      <c r="AH6" s="41">
        <f>AVERAGE(B6:AE6)</f>
        <v>0.96666666666666667</v>
      </c>
    </row>
    <row r="7" spans="1:39" ht="15.75" thickBot="1">
      <c r="A7" s="6" t="s">
        <v>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98"/>
      <c r="AG7" s="109">
        <f t="shared" ref="AG7" si="0">SUM(B7:AE7)</f>
        <v>1</v>
      </c>
      <c r="AH7" s="110">
        <f>AVERAGE(B7:AE7)</f>
        <v>3.3333333333333333E-2</v>
      </c>
    </row>
    <row r="8" spans="1:39" ht="3" customHeight="1" thickBot="1">
      <c r="A8" s="5"/>
      <c r="AG8" s="25"/>
      <c r="AH8" s="25"/>
    </row>
    <row r="9" spans="1:39" ht="15.75" thickBot="1">
      <c r="A9" s="8" t="s">
        <v>2</v>
      </c>
      <c r="B9" s="9">
        <f>IF(B4&lt;&gt;"",SUM(B4:B7),"")</f>
        <v>15</v>
      </c>
      <c r="C9" s="9">
        <f t="shared" ref="C9:AF9" si="1">IF(C4&lt;&gt;"",SUM(C4:C7),"")</f>
        <v>16</v>
      </c>
      <c r="D9" s="9">
        <f t="shared" si="1"/>
        <v>21</v>
      </c>
      <c r="E9" s="9">
        <f t="shared" si="1"/>
        <v>16</v>
      </c>
      <c r="F9" s="9">
        <f t="shared" si="1"/>
        <v>17</v>
      </c>
      <c r="G9" s="9">
        <f t="shared" si="1"/>
        <v>16</v>
      </c>
      <c r="H9" s="9">
        <f t="shared" si="1"/>
        <v>18</v>
      </c>
      <c r="I9" s="9">
        <f t="shared" si="1"/>
        <v>25</v>
      </c>
      <c r="J9" s="9">
        <f t="shared" si="1"/>
        <v>18</v>
      </c>
      <c r="K9" s="9">
        <f t="shared" si="1"/>
        <v>8</v>
      </c>
      <c r="L9" s="9">
        <f t="shared" si="1"/>
        <v>29</v>
      </c>
      <c r="M9" s="9">
        <f t="shared" si="1"/>
        <v>13</v>
      </c>
      <c r="N9" s="9">
        <f t="shared" si="1"/>
        <v>27</v>
      </c>
      <c r="O9" s="9">
        <f t="shared" si="1"/>
        <v>23</v>
      </c>
      <c r="P9" s="9">
        <f t="shared" si="1"/>
        <v>26</v>
      </c>
      <c r="Q9" s="9">
        <f t="shared" si="1"/>
        <v>41</v>
      </c>
      <c r="R9" s="9">
        <f t="shared" si="1"/>
        <v>26</v>
      </c>
      <c r="S9" s="9">
        <f t="shared" si="1"/>
        <v>23</v>
      </c>
      <c r="T9" s="9">
        <f t="shared" si="1"/>
        <v>31</v>
      </c>
      <c r="U9" s="9">
        <f t="shared" si="1"/>
        <v>18</v>
      </c>
      <c r="V9" s="9">
        <f t="shared" si="1"/>
        <v>17</v>
      </c>
      <c r="W9" s="9">
        <f t="shared" si="1"/>
        <v>18</v>
      </c>
      <c r="X9" s="9">
        <f t="shared" si="1"/>
        <v>15</v>
      </c>
      <c r="Y9" s="9">
        <f t="shared" si="1"/>
        <v>21</v>
      </c>
      <c r="Z9" s="9">
        <f t="shared" si="1"/>
        <v>20</v>
      </c>
      <c r="AA9" s="9">
        <f t="shared" si="1"/>
        <v>20</v>
      </c>
      <c r="AB9" s="9">
        <f t="shared" si="1"/>
        <v>30</v>
      </c>
      <c r="AC9" s="9">
        <f t="shared" si="1"/>
        <v>16</v>
      </c>
      <c r="AD9" s="9">
        <f t="shared" si="1"/>
        <v>28</v>
      </c>
      <c r="AE9" s="9">
        <f t="shared" si="1"/>
        <v>22</v>
      </c>
      <c r="AF9" s="9" t="str">
        <f t="shared" si="1"/>
        <v/>
      </c>
      <c r="AG9" s="16">
        <f t="shared" ref="AG9" si="2">SUM(AG4:AG7)</f>
        <v>634</v>
      </c>
      <c r="AH9" s="44">
        <f>AVERAGE(B9:AE9)</f>
        <v>21.133333333333333</v>
      </c>
    </row>
    <row r="10" spans="1:39" ht="15.75" thickBot="1">
      <c r="A10" s="30"/>
      <c r="B10" s="30"/>
      <c r="C10" s="108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9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  <c r="AK11"/>
      <c r="AL11"/>
      <c r="AM11"/>
    </row>
    <row r="12" spans="1:39">
      <c r="A12" s="103" t="s">
        <v>17</v>
      </c>
      <c r="B12" s="46">
        <v>0</v>
      </c>
      <c r="C12" s="46">
        <v>1</v>
      </c>
      <c r="D12" s="46">
        <v>0</v>
      </c>
      <c r="E12" s="45">
        <v>0</v>
      </c>
      <c r="F12" s="46">
        <v>0</v>
      </c>
      <c r="G12" s="46">
        <v>1</v>
      </c>
      <c r="H12" s="45">
        <v>0</v>
      </c>
      <c r="I12" s="46">
        <v>4</v>
      </c>
      <c r="J12" s="46">
        <v>0</v>
      </c>
      <c r="K12" s="46">
        <v>0</v>
      </c>
      <c r="L12" s="46">
        <v>1</v>
      </c>
      <c r="M12" s="46">
        <v>1</v>
      </c>
      <c r="N12" s="46">
        <v>0</v>
      </c>
      <c r="O12" s="46">
        <v>2</v>
      </c>
      <c r="P12" s="46">
        <v>1</v>
      </c>
      <c r="Q12" s="46">
        <v>1</v>
      </c>
      <c r="R12" s="46">
        <v>1</v>
      </c>
      <c r="S12" s="46">
        <v>1</v>
      </c>
      <c r="T12" s="46">
        <v>1</v>
      </c>
      <c r="U12" s="46">
        <v>0</v>
      </c>
      <c r="V12" s="46">
        <v>1</v>
      </c>
      <c r="W12" s="46">
        <v>0</v>
      </c>
      <c r="X12" s="46">
        <v>0</v>
      </c>
      <c r="Y12" s="46">
        <v>1</v>
      </c>
      <c r="Z12" s="46">
        <v>0</v>
      </c>
      <c r="AA12" s="46">
        <v>0</v>
      </c>
      <c r="AB12" s="46">
        <v>2</v>
      </c>
      <c r="AC12" s="46">
        <v>0</v>
      </c>
      <c r="AD12" s="46">
        <v>2</v>
      </c>
      <c r="AE12" s="46">
        <v>0</v>
      </c>
      <c r="AF12" s="99"/>
      <c r="AG12" s="47">
        <f>SUM(B12:AF12)</f>
        <v>21</v>
      </c>
      <c r="AH12" s="42">
        <f>AVERAGE(B12:AE12)</f>
        <v>0.7</v>
      </c>
      <c r="AK12"/>
      <c r="AL12"/>
      <c r="AM12"/>
    </row>
    <row r="13" spans="1:39">
      <c r="A13" s="103" t="s">
        <v>50</v>
      </c>
      <c r="B13" s="100">
        <v>3</v>
      </c>
      <c r="C13" s="101">
        <v>6</v>
      </c>
      <c r="D13" s="101">
        <v>4</v>
      </c>
      <c r="E13" s="101">
        <v>2</v>
      </c>
      <c r="F13" s="101">
        <v>3</v>
      </c>
      <c r="G13" s="101">
        <v>3</v>
      </c>
      <c r="H13" s="100">
        <v>5</v>
      </c>
      <c r="I13" s="100">
        <v>5</v>
      </c>
      <c r="J13" s="101">
        <v>5</v>
      </c>
      <c r="K13" s="101">
        <v>7</v>
      </c>
      <c r="L13" s="101">
        <v>4</v>
      </c>
      <c r="M13" s="101">
        <v>5</v>
      </c>
      <c r="N13" s="101">
        <v>1</v>
      </c>
      <c r="O13" s="101">
        <v>5</v>
      </c>
      <c r="P13" s="101">
        <v>4</v>
      </c>
      <c r="Q13" s="101">
        <v>3</v>
      </c>
      <c r="R13" s="101">
        <v>1</v>
      </c>
      <c r="S13" s="101">
        <v>3</v>
      </c>
      <c r="T13" s="101">
        <v>3</v>
      </c>
      <c r="U13" s="100">
        <v>4</v>
      </c>
      <c r="V13" s="101">
        <v>1</v>
      </c>
      <c r="W13" s="101">
        <v>1</v>
      </c>
      <c r="X13" s="101">
        <v>2</v>
      </c>
      <c r="Y13" s="101">
        <v>4</v>
      </c>
      <c r="Z13" s="101">
        <v>7</v>
      </c>
      <c r="AA13" s="101">
        <v>2</v>
      </c>
      <c r="AB13" s="101">
        <v>5</v>
      </c>
      <c r="AC13" s="101">
        <v>4</v>
      </c>
      <c r="AD13" s="46">
        <v>8</v>
      </c>
      <c r="AE13" s="46">
        <v>2</v>
      </c>
      <c r="AF13" s="102"/>
      <c r="AG13" s="47">
        <f>SUM(B13:AF13)</f>
        <v>112</v>
      </c>
      <c r="AH13" s="42">
        <f>AVERAGE(B13:AE13)</f>
        <v>3.7333333333333334</v>
      </c>
      <c r="AK13"/>
      <c r="AL13"/>
      <c r="AM13"/>
    </row>
    <row r="14" spans="1:39" ht="15.75" thickBot="1">
      <c r="A14" s="103" t="s">
        <v>51</v>
      </c>
      <c r="B14" s="7">
        <v>0</v>
      </c>
      <c r="C14" s="33">
        <v>1</v>
      </c>
      <c r="D14" s="7">
        <v>0</v>
      </c>
      <c r="E14" s="33">
        <v>2</v>
      </c>
      <c r="F14" s="33">
        <v>1</v>
      </c>
      <c r="G14" s="33">
        <v>3</v>
      </c>
      <c r="H14" s="33">
        <v>4</v>
      </c>
      <c r="I14" s="33">
        <v>4</v>
      </c>
      <c r="J14" s="33">
        <v>0</v>
      </c>
      <c r="K14" s="7">
        <v>1</v>
      </c>
      <c r="L14" s="7">
        <v>0</v>
      </c>
      <c r="M14" s="33">
        <v>0</v>
      </c>
      <c r="N14" s="33">
        <v>1</v>
      </c>
      <c r="O14" s="33">
        <v>0</v>
      </c>
      <c r="P14" s="33">
        <v>2</v>
      </c>
      <c r="Q14" s="7">
        <v>2</v>
      </c>
      <c r="R14" s="33">
        <v>3</v>
      </c>
      <c r="S14" s="33">
        <v>1</v>
      </c>
      <c r="T14" s="33">
        <v>0</v>
      </c>
      <c r="U14" s="7">
        <v>1</v>
      </c>
      <c r="V14" s="33">
        <v>4</v>
      </c>
      <c r="W14" s="33">
        <v>2</v>
      </c>
      <c r="X14" s="33">
        <v>1</v>
      </c>
      <c r="Y14" s="33">
        <v>0</v>
      </c>
      <c r="Z14" s="33">
        <v>3</v>
      </c>
      <c r="AA14" s="33">
        <v>1</v>
      </c>
      <c r="AB14" s="33">
        <v>0</v>
      </c>
      <c r="AC14" s="7">
        <v>1</v>
      </c>
      <c r="AD14" s="33">
        <v>1</v>
      </c>
      <c r="AE14" s="33">
        <v>2</v>
      </c>
      <c r="AF14" s="13"/>
      <c r="AG14" s="24">
        <f>SUM(B14:AF14)</f>
        <v>41</v>
      </c>
      <c r="AH14" s="43">
        <f>AVERAGE(B14:AE14)</f>
        <v>1.3666666666666667</v>
      </c>
      <c r="AK14"/>
      <c r="AL14"/>
      <c r="AM14"/>
    </row>
    <row r="15" spans="1:39" ht="3" customHeight="1" thickBot="1">
      <c r="A15" s="22"/>
      <c r="L15" s="1" t="s">
        <v>28</v>
      </c>
      <c r="N15" s="32"/>
      <c r="AG15" s="23"/>
      <c r="AH15" s="25"/>
      <c r="AK15"/>
      <c r="AL15"/>
      <c r="AM15"/>
    </row>
    <row r="16" spans="1:39" ht="15.75" thickBot="1">
      <c r="A16" s="8" t="s">
        <v>2</v>
      </c>
      <c r="B16" s="9">
        <f>IF(B14 &lt;&gt; "",SUM(B12:B14),"")</f>
        <v>3</v>
      </c>
      <c r="C16" s="9">
        <f t="shared" ref="C16:AF16" si="3">IF(C14 &lt;&gt; "",SUM(C12:C14),"")</f>
        <v>8</v>
      </c>
      <c r="D16" s="9">
        <f t="shared" si="3"/>
        <v>4</v>
      </c>
      <c r="E16" s="9">
        <f t="shared" si="3"/>
        <v>4</v>
      </c>
      <c r="F16" s="9">
        <f t="shared" si="3"/>
        <v>4</v>
      </c>
      <c r="G16" s="9">
        <f t="shared" si="3"/>
        <v>7</v>
      </c>
      <c r="H16" s="9">
        <f t="shared" si="3"/>
        <v>9</v>
      </c>
      <c r="I16" s="9">
        <f t="shared" si="3"/>
        <v>13</v>
      </c>
      <c r="J16" s="9">
        <f t="shared" si="3"/>
        <v>5</v>
      </c>
      <c r="K16" s="9">
        <f t="shared" si="3"/>
        <v>8</v>
      </c>
      <c r="L16" s="9">
        <f t="shared" si="3"/>
        <v>5</v>
      </c>
      <c r="M16" s="9">
        <f t="shared" si="3"/>
        <v>6</v>
      </c>
      <c r="N16" s="9">
        <f t="shared" si="3"/>
        <v>2</v>
      </c>
      <c r="O16" s="9">
        <f t="shared" si="3"/>
        <v>7</v>
      </c>
      <c r="P16" s="9">
        <f t="shared" si="3"/>
        <v>7</v>
      </c>
      <c r="Q16" s="9">
        <f t="shared" si="3"/>
        <v>6</v>
      </c>
      <c r="R16" s="9">
        <f t="shared" si="3"/>
        <v>5</v>
      </c>
      <c r="S16" s="9">
        <f t="shared" si="3"/>
        <v>5</v>
      </c>
      <c r="T16" s="9">
        <f t="shared" si="3"/>
        <v>4</v>
      </c>
      <c r="U16" s="9">
        <f t="shared" si="3"/>
        <v>5</v>
      </c>
      <c r="V16" s="9">
        <f t="shared" si="3"/>
        <v>6</v>
      </c>
      <c r="W16" s="9">
        <f t="shared" si="3"/>
        <v>3</v>
      </c>
      <c r="X16" s="9">
        <f t="shared" si="3"/>
        <v>3</v>
      </c>
      <c r="Y16" s="9">
        <f t="shared" si="3"/>
        <v>5</v>
      </c>
      <c r="Z16" s="9">
        <f t="shared" si="3"/>
        <v>10</v>
      </c>
      <c r="AA16" s="9">
        <f t="shared" si="3"/>
        <v>3</v>
      </c>
      <c r="AB16" s="9">
        <f t="shared" si="3"/>
        <v>7</v>
      </c>
      <c r="AC16" s="9">
        <f t="shared" si="3"/>
        <v>5</v>
      </c>
      <c r="AD16" s="9">
        <f t="shared" si="3"/>
        <v>11</v>
      </c>
      <c r="AE16" s="9">
        <f t="shared" si="3"/>
        <v>4</v>
      </c>
      <c r="AF16" s="9" t="str">
        <f t="shared" si="3"/>
        <v/>
      </c>
      <c r="AG16" s="26">
        <f>SUM(AG12:AG14)</f>
        <v>174</v>
      </c>
      <c r="AH16" s="44">
        <f>AVERAGE(B16:AE16)</f>
        <v>5.8</v>
      </c>
      <c r="AK16"/>
      <c r="AL16"/>
      <c r="AM16"/>
    </row>
    <row r="17" spans="1:35" ht="14.25" customHeight="1" thickBot="1"/>
    <row r="18" spans="1:35" ht="16.5" thickBot="1">
      <c r="A18" s="27" t="s">
        <v>13</v>
      </c>
      <c r="B18" s="29">
        <f>IF(B16&lt;&gt;"",SUM(B9,B16),"")</f>
        <v>18</v>
      </c>
      <c r="C18" s="29">
        <f t="shared" ref="C18:AF18" si="4">IF(C16&lt;&gt;"",SUM(C9,C16),"")</f>
        <v>24</v>
      </c>
      <c r="D18" s="29">
        <f t="shared" si="4"/>
        <v>25</v>
      </c>
      <c r="E18" s="29">
        <f t="shared" si="4"/>
        <v>20</v>
      </c>
      <c r="F18" s="29">
        <f t="shared" si="4"/>
        <v>21</v>
      </c>
      <c r="G18" s="29">
        <f t="shared" si="4"/>
        <v>23</v>
      </c>
      <c r="H18" s="29">
        <f t="shared" si="4"/>
        <v>27</v>
      </c>
      <c r="I18" s="29">
        <f t="shared" si="4"/>
        <v>38</v>
      </c>
      <c r="J18" s="29">
        <f t="shared" si="4"/>
        <v>23</v>
      </c>
      <c r="K18" s="29">
        <f t="shared" si="4"/>
        <v>16</v>
      </c>
      <c r="L18" s="29">
        <f t="shared" si="4"/>
        <v>34</v>
      </c>
      <c r="M18" s="29">
        <f t="shared" si="4"/>
        <v>19</v>
      </c>
      <c r="N18" s="29">
        <f t="shared" si="4"/>
        <v>29</v>
      </c>
      <c r="O18" s="29">
        <f t="shared" si="4"/>
        <v>30</v>
      </c>
      <c r="P18" s="29">
        <f t="shared" si="4"/>
        <v>33</v>
      </c>
      <c r="Q18" s="29">
        <f t="shared" si="4"/>
        <v>47</v>
      </c>
      <c r="R18" s="29">
        <f t="shared" si="4"/>
        <v>31</v>
      </c>
      <c r="S18" s="29">
        <f t="shared" si="4"/>
        <v>28</v>
      </c>
      <c r="T18" s="29">
        <f t="shared" si="4"/>
        <v>35</v>
      </c>
      <c r="U18" s="29">
        <f t="shared" si="4"/>
        <v>23</v>
      </c>
      <c r="V18" s="29">
        <f t="shared" si="4"/>
        <v>23</v>
      </c>
      <c r="W18" s="29">
        <f t="shared" si="4"/>
        <v>21</v>
      </c>
      <c r="X18" s="29">
        <f t="shared" si="4"/>
        <v>18</v>
      </c>
      <c r="Y18" s="29">
        <f t="shared" si="4"/>
        <v>26</v>
      </c>
      <c r="Z18" s="29">
        <f t="shared" si="4"/>
        <v>30</v>
      </c>
      <c r="AA18" s="29">
        <f t="shared" si="4"/>
        <v>23</v>
      </c>
      <c r="AB18" s="29">
        <f t="shared" si="4"/>
        <v>37</v>
      </c>
      <c r="AC18" s="29">
        <f t="shared" si="4"/>
        <v>21</v>
      </c>
      <c r="AD18" s="29">
        <f t="shared" si="4"/>
        <v>39</v>
      </c>
      <c r="AE18" s="29">
        <f t="shared" si="4"/>
        <v>26</v>
      </c>
      <c r="AF18" s="29" t="str">
        <f t="shared" si="4"/>
        <v/>
      </c>
      <c r="AG18" s="28">
        <f>SUM(AG9,AG16)</f>
        <v>808</v>
      </c>
      <c r="AH18" s="44">
        <f>AVERAGE(B18:AE18)</f>
        <v>26.933333333333334</v>
      </c>
    </row>
    <row r="19" spans="1: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I21"/>
  <sheetViews>
    <sheetView workbookViewId="0">
      <selection activeCell="AG14" sqref="AG1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11</v>
      </c>
      <c r="C4" s="21">
        <v>10</v>
      </c>
      <c r="D4" s="21">
        <v>13</v>
      </c>
      <c r="E4" s="21">
        <v>11</v>
      </c>
      <c r="F4" s="21">
        <v>11</v>
      </c>
      <c r="G4" s="21">
        <v>11</v>
      </c>
      <c r="H4" s="21">
        <v>14</v>
      </c>
      <c r="I4" s="21">
        <v>12</v>
      </c>
      <c r="J4" s="21">
        <v>18</v>
      </c>
      <c r="K4" s="21">
        <v>7</v>
      </c>
      <c r="L4" s="21">
        <v>14</v>
      </c>
      <c r="M4" s="21">
        <v>7</v>
      </c>
      <c r="N4" s="21">
        <v>15</v>
      </c>
      <c r="O4" s="21">
        <v>14</v>
      </c>
      <c r="P4" s="21">
        <v>12</v>
      </c>
      <c r="Q4" s="21">
        <v>12</v>
      </c>
      <c r="R4" s="10">
        <v>15</v>
      </c>
      <c r="S4" s="10">
        <v>14</v>
      </c>
      <c r="T4" s="10">
        <v>13</v>
      </c>
      <c r="U4" s="10">
        <v>11</v>
      </c>
      <c r="V4" s="10">
        <v>24</v>
      </c>
      <c r="W4" s="10">
        <v>18</v>
      </c>
      <c r="X4" s="10">
        <v>14</v>
      </c>
      <c r="Y4" s="10">
        <v>15</v>
      </c>
      <c r="Z4" s="10">
        <v>15</v>
      </c>
      <c r="AA4" s="10">
        <v>22</v>
      </c>
      <c r="AB4" s="10">
        <v>19</v>
      </c>
      <c r="AC4" s="10">
        <v>22</v>
      </c>
      <c r="AD4" s="10">
        <v>22</v>
      </c>
      <c r="AE4" s="10">
        <v>11</v>
      </c>
      <c r="AF4" s="96">
        <v>18</v>
      </c>
      <c r="AG4" s="17">
        <f>SUM(B4:AF4)</f>
        <v>445</v>
      </c>
      <c r="AH4" s="41">
        <f>AVERAGE(B4:AF4)</f>
        <v>14.35483870967742</v>
      </c>
    </row>
    <row r="5" spans="1:34" ht="15.75" thickBot="1">
      <c r="A5" s="4" t="s">
        <v>6</v>
      </c>
      <c r="B5" s="20">
        <v>4</v>
      </c>
      <c r="C5" s="20">
        <v>4</v>
      </c>
      <c r="D5" s="20">
        <v>1</v>
      </c>
      <c r="E5" s="20">
        <v>4</v>
      </c>
      <c r="F5" s="20">
        <v>4</v>
      </c>
      <c r="G5" s="20">
        <v>2</v>
      </c>
      <c r="H5" s="20">
        <v>7</v>
      </c>
      <c r="I5" s="20">
        <v>5</v>
      </c>
      <c r="J5" s="20">
        <v>6</v>
      </c>
      <c r="K5" s="20">
        <v>3</v>
      </c>
      <c r="L5" s="20">
        <v>5</v>
      </c>
      <c r="M5" s="20">
        <v>8</v>
      </c>
      <c r="N5" s="20">
        <v>3</v>
      </c>
      <c r="O5" s="20">
        <v>8</v>
      </c>
      <c r="P5" s="20">
        <v>3</v>
      </c>
      <c r="Q5" s="20">
        <v>2</v>
      </c>
      <c r="R5" s="2">
        <v>1</v>
      </c>
      <c r="S5" s="2">
        <v>1</v>
      </c>
      <c r="T5" s="20">
        <v>7</v>
      </c>
      <c r="U5" s="2">
        <v>9</v>
      </c>
      <c r="V5" s="2">
        <v>6</v>
      </c>
      <c r="W5" s="2">
        <v>3</v>
      </c>
      <c r="X5" s="2">
        <v>7</v>
      </c>
      <c r="Y5" s="2">
        <v>5</v>
      </c>
      <c r="Z5" s="2">
        <v>4</v>
      </c>
      <c r="AA5" s="2">
        <v>10</v>
      </c>
      <c r="AB5" s="2">
        <v>9</v>
      </c>
      <c r="AC5" s="2">
        <v>11</v>
      </c>
      <c r="AD5" s="2">
        <v>5</v>
      </c>
      <c r="AE5" s="2">
        <v>10</v>
      </c>
      <c r="AF5" s="97">
        <v>6</v>
      </c>
      <c r="AG5" s="17">
        <f>SUM(B5:AF5)</f>
        <v>163</v>
      </c>
      <c r="AH5" s="41">
        <f>AVERAGE(B5:AF5)</f>
        <v>5.258064516129032</v>
      </c>
    </row>
    <row r="6" spans="1:34" ht="15.75" thickBot="1">
      <c r="A6" s="4" t="s">
        <v>7</v>
      </c>
      <c r="B6" s="2">
        <v>1</v>
      </c>
      <c r="C6" s="2">
        <v>1</v>
      </c>
      <c r="D6" s="2">
        <v>1</v>
      </c>
      <c r="E6" s="2">
        <v>0</v>
      </c>
      <c r="F6" s="2">
        <v>0</v>
      </c>
      <c r="G6" s="2">
        <v>1</v>
      </c>
      <c r="H6" s="20">
        <v>2</v>
      </c>
      <c r="I6" s="2">
        <v>1</v>
      </c>
      <c r="J6" s="2">
        <v>1</v>
      </c>
      <c r="K6" s="2">
        <v>1</v>
      </c>
      <c r="L6" s="2">
        <v>0</v>
      </c>
      <c r="M6" s="2">
        <v>5</v>
      </c>
      <c r="N6" s="2">
        <v>1</v>
      </c>
      <c r="O6" s="2">
        <v>0</v>
      </c>
      <c r="P6" s="20">
        <v>1</v>
      </c>
      <c r="Q6" s="2">
        <v>0</v>
      </c>
      <c r="R6" s="2">
        <v>1</v>
      </c>
      <c r="S6" s="2">
        <v>2</v>
      </c>
      <c r="T6" s="2">
        <v>0</v>
      </c>
      <c r="U6" s="2">
        <v>1</v>
      </c>
      <c r="V6" s="2">
        <v>0</v>
      </c>
      <c r="W6" s="2">
        <v>1</v>
      </c>
      <c r="X6" s="2">
        <v>2</v>
      </c>
      <c r="Y6" s="2">
        <v>0</v>
      </c>
      <c r="Z6" s="2">
        <v>0</v>
      </c>
      <c r="AA6" s="2">
        <v>0</v>
      </c>
      <c r="AB6" s="2">
        <v>1</v>
      </c>
      <c r="AC6" s="2">
        <v>0</v>
      </c>
      <c r="AD6" s="2">
        <v>3</v>
      </c>
      <c r="AE6" s="2">
        <v>2</v>
      </c>
      <c r="AF6" s="97">
        <v>0</v>
      </c>
      <c r="AG6" s="17">
        <f>SUM(B6:AF6)</f>
        <v>29</v>
      </c>
      <c r="AH6" s="41">
        <f>AVERAGE(B6:AF6)</f>
        <v>0.93548387096774188</v>
      </c>
    </row>
    <row r="7" spans="1:34" ht="15.75" thickBot="1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1</v>
      </c>
      <c r="AE7" s="7">
        <v>0</v>
      </c>
      <c r="AF7" s="98">
        <v>0</v>
      </c>
      <c r="AG7" s="109">
        <f>SUM(B7:AF7)</f>
        <v>4</v>
      </c>
      <c r="AH7" s="110">
        <f>AVERAGE(B7:AF7)</f>
        <v>0.12903225806451613</v>
      </c>
    </row>
    <row r="8" spans="1:34" ht="3" customHeight="1" thickBot="1">
      <c r="A8" s="5"/>
      <c r="AG8" s="25"/>
      <c r="AH8" s="25"/>
    </row>
    <row r="9" spans="1:34" ht="15.75" thickBot="1">
      <c r="A9" s="8" t="s">
        <v>2</v>
      </c>
      <c r="B9" s="9">
        <f>IF(B4&lt;&gt;"",SUM(B4:B7),"")</f>
        <v>16</v>
      </c>
      <c r="C9" s="9">
        <f t="shared" ref="C9:AF9" si="0">IF(C4&lt;&gt;"",SUM(C4:C7),"")</f>
        <v>15</v>
      </c>
      <c r="D9" s="9">
        <f t="shared" si="0"/>
        <v>15</v>
      </c>
      <c r="E9" s="9">
        <f t="shared" si="0"/>
        <v>15</v>
      </c>
      <c r="F9" s="9">
        <f t="shared" si="0"/>
        <v>15</v>
      </c>
      <c r="G9" s="9">
        <f t="shared" si="0"/>
        <v>14</v>
      </c>
      <c r="H9" s="9">
        <f t="shared" si="0"/>
        <v>23</v>
      </c>
      <c r="I9" s="9">
        <f t="shared" si="0"/>
        <v>19</v>
      </c>
      <c r="J9" s="9">
        <f t="shared" si="0"/>
        <v>25</v>
      </c>
      <c r="K9" s="9">
        <f t="shared" si="0"/>
        <v>12</v>
      </c>
      <c r="L9" s="9">
        <f t="shared" si="0"/>
        <v>19</v>
      </c>
      <c r="M9" s="9">
        <f t="shared" si="0"/>
        <v>20</v>
      </c>
      <c r="N9" s="9">
        <f t="shared" si="0"/>
        <v>19</v>
      </c>
      <c r="O9" s="9">
        <f t="shared" si="0"/>
        <v>22</v>
      </c>
      <c r="P9" s="9">
        <f t="shared" si="0"/>
        <v>16</v>
      </c>
      <c r="Q9" s="9">
        <f t="shared" si="0"/>
        <v>14</v>
      </c>
      <c r="R9" s="9">
        <f t="shared" si="0"/>
        <v>17</v>
      </c>
      <c r="S9" s="9">
        <f t="shared" si="0"/>
        <v>18</v>
      </c>
      <c r="T9" s="9">
        <f t="shared" si="0"/>
        <v>20</v>
      </c>
      <c r="U9" s="9">
        <f t="shared" si="0"/>
        <v>21</v>
      </c>
      <c r="V9" s="9">
        <f t="shared" si="0"/>
        <v>30</v>
      </c>
      <c r="W9" s="9">
        <f t="shared" si="0"/>
        <v>22</v>
      </c>
      <c r="X9" s="9">
        <f t="shared" si="0"/>
        <v>23</v>
      </c>
      <c r="Y9" s="9">
        <f t="shared" si="0"/>
        <v>20</v>
      </c>
      <c r="Z9" s="9">
        <f t="shared" si="0"/>
        <v>19</v>
      </c>
      <c r="AA9" s="9">
        <f t="shared" si="0"/>
        <v>32</v>
      </c>
      <c r="AB9" s="9">
        <f t="shared" si="0"/>
        <v>29</v>
      </c>
      <c r="AC9" s="9">
        <f t="shared" si="0"/>
        <v>33</v>
      </c>
      <c r="AD9" s="9">
        <f t="shared" si="0"/>
        <v>31</v>
      </c>
      <c r="AE9" s="9">
        <f t="shared" si="0"/>
        <v>23</v>
      </c>
      <c r="AF9" s="9">
        <f t="shared" si="0"/>
        <v>24</v>
      </c>
      <c r="AG9" s="16">
        <f t="shared" ref="AG9" si="1">SUM(AG4:AG7)</f>
        <v>641</v>
      </c>
      <c r="AH9" s="44">
        <f>AVERAGE(B9:AF9)</f>
        <v>20.677419354838708</v>
      </c>
    </row>
    <row r="10" spans="1:34" ht="15.75" thickBot="1">
      <c r="A10" s="30"/>
      <c r="B10" s="30"/>
      <c r="C10" s="108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4" ht="20.25" customHeight="1" thickBot="1">
      <c r="A11" s="261" t="s">
        <v>10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</row>
    <row r="12" spans="1:34">
      <c r="A12" s="103" t="s">
        <v>17</v>
      </c>
      <c r="B12" s="46">
        <v>0</v>
      </c>
      <c r="C12" s="46">
        <v>0</v>
      </c>
      <c r="D12" s="46">
        <v>0</v>
      </c>
      <c r="E12" s="45">
        <v>0</v>
      </c>
      <c r="F12" s="46">
        <v>1</v>
      </c>
      <c r="G12" s="46">
        <v>2</v>
      </c>
      <c r="H12" s="45">
        <v>1</v>
      </c>
      <c r="I12" s="46">
        <v>2</v>
      </c>
      <c r="J12" s="46">
        <v>0</v>
      </c>
      <c r="K12" s="46">
        <v>1</v>
      </c>
      <c r="L12" s="46">
        <v>1</v>
      </c>
      <c r="M12" s="46">
        <v>0</v>
      </c>
      <c r="N12" s="46">
        <v>0</v>
      </c>
      <c r="O12" s="46">
        <v>2</v>
      </c>
      <c r="P12" s="46">
        <v>2</v>
      </c>
      <c r="Q12" s="46">
        <v>2</v>
      </c>
      <c r="R12" s="46">
        <v>2</v>
      </c>
      <c r="S12" s="46">
        <v>1</v>
      </c>
      <c r="T12" s="46">
        <v>0</v>
      </c>
      <c r="U12" s="46">
        <v>2</v>
      </c>
      <c r="V12" s="46">
        <v>1</v>
      </c>
      <c r="W12" s="46">
        <v>2</v>
      </c>
      <c r="X12" s="46">
        <v>1</v>
      </c>
      <c r="Y12" s="46">
        <v>1</v>
      </c>
      <c r="Z12" s="46">
        <v>1</v>
      </c>
      <c r="AA12" s="46">
        <v>0</v>
      </c>
      <c r="AB12" s="46">
        <v>0</v>
      </c>
      <c r="AC12" s="46">
        <v>0</v>
      </c>
      <c r="AD12" s="46">
        <v>1</v>
      </c>
      <c r="AE12" s="46">
        <v>1</v>
      </c>
      <c r="AF12" s="99">
        <v>0</v>
      </c>
      <c r="AG12" s="47">
        <f>SUM(B12:AF12)</f>
        <v>27</v>
      </c>
      <c r="AH12" s="42">
        <f>AVERAGE(B12:AF12)</f>
        <v>0.87096774193548387</v>
      </c>
    </row>
    <row r="13" spans="1:34">
      <c r="A13" s="103" t="s">
        <v>50</v>
      </c>
      <c r="B13" s="100">
        <v>1</v>
      </c>
      <c r="C13" s="101">
        <v>3</v>
      </c>
      <c r="D13" s="101">
        <v>2</v>
      </c>
      <c r="E13" s="101">
        <v>4</v>
      </c>
      <c r="F13" s="101">
        <v>4</v>
      </c>
      <c r="G13" s="101">
        <v>5</v>
      </c>
      <c r="H13" s="100">
        <v>5</v>
      </c>
      <c r="I13" s="100">
        <v>4</v>
      </c>
      <c r="J13" s="101">
        <v>3</v>
      </c>
      <c r="K13" s="101">
        <v>2</v>
      </c>
      <c r="L13" s="101">
        <v>1</v>
      </c>
      <c r="M13" s="101">
        <v>4</v>
      </c>
      <c r="N13" s="101">
        <v>2</v>
      </c>
      <c r="O13" s="101">
        <v>4</v>
      </c>
      <c r="P13" s="101">
        <v>5</v>
      </c>
      <c r="Q13" s="101">
        <v>4</v>
      </c>
      <c r="R13" s="101">
        <v>4</v>
      </c>
      <c r="S13" s="101">
        <v>5</v>
      </c>
      <c r="T13" s="101">
        <v>4</v>
      </c>
      <c r="U13" s="100">
        <v>1</v>
      </c>
      <c r="V13" s="101">
        <v>5</v>
      </c>
      <c r="W13" s="101">
        <v>3</v>
      </c>
      <c r="X13" s="101">
        <v>5</v>
      </c>
      <c r="Y13" s="101">
        <v>5</v>
      </c>
      <c r="Z13" s="101">
        <v>5</v>
      </c>
      <c r="AA13" s="101">
        <v>5</v>
      </c>
      <c r="AB13" s="101">
        <v>4</v>
      </c>
      <c r="AC13" s="101">
        <v>3</v>
      </c>
      <c r="AD13" s="101">
        <v>1</v>
      </c>
      <c r="AE13" s="101">
        <v>3</v>
      </c>
      <c r="AF13" s="102">
        <v>0</v>
      </c>
      <c r="AG13" s="47">
        <f>SUM(B13:AF13)</f>
        <v>106</v>
      </c>
      <c r="AH13" s="42">
        <f>AVERAGE(B13:AF13)</f>
        <v>3.4193548387096775</v>
      </c>
    </row>
    <row r="14" spans="1:34" ht="15.75" thickBot="1">
      <c r="A14" s="103" t="s">
        <v>51</v>
      </c>
      <c r="B14" s="7">
        <v>4</v>
      </c>
      <c r="C14" s="33">
        <v>2</v>
      </c>
      <c r="D14" s="7">
        <v>5</v>
      </c>
      <c r="E14" s="33">
        <v>1</v>
      </c>
      <c r="F14" s="33">
        <v>2</v>
      </c>
      <c r="G14" s="33">
        <v>3</v>
      </c>
      <c r="H14" s="33">
        <v>1</v>
      </c>
      <c r="I14" s="33">
        <v>2</v>
      </c>
      <c r="J14" s="33">
        <v>0</v>
      </c>
      <c r="K14" s="7">
        <v>2</v>
      </c>
      <c r="L14" s="7">
        <v>1</v>
      </c>
      <c r="M14" s="33">
        <v>1</v>
      </c>
      <c r="N14" s="33">
        <v>2</v>
      </c>
      <c r="O14" s="33">
        <v>2</v>
      </c>
      <c r="P14" s="33">
        <v>1</v>
      </c>
      <c r="Q14" s="7">
        <v>0</v>
      </c>
      <c r="R14" s="33">
        <v>1</v>
      </c>
      <c r="S14" s="33">
        <v>1</v>
      </c>
      <c r="T14" s="33">
        <v>1</v>
      </c>
      <c r="U14" s="7">
        <v>3</v>
      </c>
      <c r="V14" s="33">
        <v>3</v>
      </c>
      <c r="W14" s="33">
        <v>1</v>
      </c>
      <c r="X14" s="33">
        <v>5</v>
      </c>
      <c r="Y14" s="33">
        <v>2</v>
      </c>
      <c r="Z14" s="33">
        <v>0</v>
      </c>
      <c r="AA14" s="33">
        <v>1</v>
      </c>
      <c r="AB14" s="33">
        <v>0</v>
      </c>
      <c r="AC14" s="7">
        <v>1</v>
      </c>
      <c r="AD14" s="33">
        <v>1</v>
      </c>
      <c r="AE14" s="7">
        <v>1</v>
      </c>
      <c r="AF14" s="13">
        <v>4</v>
      </c>
      <c r="AG14" s="24">
        <f>SUM(B14:AF14)</f>
        <v>54</v>
      </c>
      <c r="AH14" s="43">
        <f>AVERAGE(B14:AF14)</f>
        <v>1.7419354838709677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"",SUM(B12:B14),"")</f>
        <v>5</v>
      </c>
      <c r="C16" s="9">
        <f t="shared" ref="C16:AF16" si="2">IF(C14 &lt;&gt; "",SUM(C12:C14),"")</f>
        <v>5</v>
      </c>
      <c r="D16" s="9">
        <f t="shared" si="2"/>
        <v>7</v>
      </c>
      <c r="E16" s="9">
        <f t="shared" si="2"/>
        <v>5</v>
      </c>
      <c r="F16" s="9">
        <f t="shared" si="2"/>
        <v>7</v>
      </c>
      <c r="G16" s="9">
        <f t="shared" si="2"/>
        <v>10</v>
      </c>
      <c r="H16" s="9">
        <f t="shared" si="2"/>
        <v>7</v>
      </c>
      <c r="I16" s="9">
        <f t="shared" si="2"/>
        <v>8</v>
      </c>
      <c r="J16" s="9">
        <f t="shared" si="2"/>
        <v>3</v>
      </c>
      <c r="K16" s="9">
        <f t="shared" si="2"/>
        <v>5</v>
      </c>
      <c r="L16" s="9">
        <f t="shared" si="2"/>
        <v>3</v>
      </c>
      <c r="M16" s="9">
        <f t="shared" si="2"/>
        <v>5</v>
      </c>
      <c r="N16" s="9">
        <f t="shared" si="2"/>
        <v>4</v>
      </c>
      <c r="O16" s="9">
        <f t="shared" si="2"/>
        <v>8</v>
      </c>
      <c r="P16" s="9">
        <f t="shared" si="2"/>
        <v>8</v>
      </c>
      <c r="Q16" s="9">
        <f t="shared" si="2"/>
        <v>6</v>
      </c>
      <c r="R16" s="9">
        <f t="shared" si="2"/>
        <v>7</v>
      </c>
      <c r="S16" s="9">
        <f t="shared" si="2"/>
        <v>7</v>
      </c>
      <c r="T16" s="9">
        <f t="shared" si="2"/>
        <v>5</v>
      </c>
      <c r="U16" s="9">
        <f t="shared" si="2"/>
        <v>6</v>
      </c>
      <c r="V16" s="9">
        <f t="shared" si="2"/>
        <v>9</v>
      </c>
      <c r="W16" s="9">
        <f t="shared" si="2"/>
        <v>6</v>
      </c>
      <c r="X16" s="9">
        <f t="shared" si="2"/>
        <v>11</v>
      </c>
      <c r="Y16" s="9">
        <f t="shared" si="2"/>
        <v>8</v>
      </c>
      <c r="Z16" s="9">
        <f t="shared" si="2"/>
        <v>6</v>
      </c>
      <c r="AA16" s="9">
        <f t="shared" si="2"/>
        <v>6</v>
      </c>
      <c r="AB16" s="9">
        <f t="shared" si="2"/>
        <v>4</v>
      </c>
      <c r="AC16" s="9">
        <f t="shared" si="2"/>
        <v>4</v>
      </c>
      <c r="AD16" s="9">
        <f t="shared" si="2"/>
        <v>3</v>
      </c>
      <c r="AE16" s="9">
        <f t="shared" si="2"/>
        <v>5</v>
      </c>
      <c r="AF16" s="9">
        <f t="shared" si="2"/>
        <v>4</v>
      </c>
      <c r="AG16" s="26">
        <f>SUM(AG12:AG14)</f>
        <v>187</v>
      </c>
      <c r="AH16" s="44">
        <f>AVERAGE(B16:AF16)</f>
        <v>6.032258064516129</v>
      </c>
    </row>
    <row r="17" spans="1:35" ht="14.25" customHeight="1" thickBot="1"/>
    <row r="18" spans="1:35" ht="16.5" thickBot="1">
      <c r="A18" s="27" t="s">
        <v>13</v>
      </c>
      <c r="B18" s="29">
        <f>IF(B16&lt;&gt;"",SUM(B9,B16),"")</f>
        <v>21</v>
      </c>
      <c r="C18" s="29">
        <f t="shared" ref="C18:AF18" si="3">IF(C16&lt;&gt;"",SUM(C9,C16),"")</f>
        <v>20</v>
      </c>
      <c r="D18" s="29">
        <f t="shared" si="3"/>
        <v>22</v>
      </c>
      <c r="E18" s="29">
        <f t="shared" si="3"/>
        <v>20</v>
      </c>
      <c r="F18" s="29">
        <f t="shared" si="3"/>
        <v>22</v>
      </c>
      <c r="G18" s="29">
        <f t="shared" si="3"/>
        <v>24</v>
      </c>
      <c r="H18" s="29">
        <f t="shared" si="3"/>
        <v>30</v>
      </c>
      <c r="I18" s="29">
        <f t="shared" si="3"/>
        <v>27</v>
      </c>
      <c r="J18" s="29">
        <f t="shared" si="3"/>
        <v>28</v>
      </c>
      <c r="K18" s="29">
        <f t="shared" si="3"/>
        <v>17</v>
      </c>
      <c r="L18" s="29">
        <f t="shared" si="3"/>
        <v>22</v>
      </c>
      <c r="M18" s="29">
        <f t="shared" si="3"/>
        <v>25</v>
      </c>
      <c r="N18" s="29">
        <f t="shared" si="3"/>
        <v>23</v>
      </c>
      <c r="O18" s="29">
        <f t="shared" si="3"/>
        <v>30</v>
      </c>
      <c r="P18" s="29">
        <f t="shared" si="3"/>
        <v>24</v>
      </c>
      <c r="Q18" s="29">
        <f t="shared" si="3"/>
        <v>20</v>
      </c>
      <c r="R18" s="29">
        <f t="shared" si="3"/>
        <v>24</v>
      </c>
      <c r="S18" s="29">
        <f t="shared" si="3"/>
        <v>25</v>
      </c>
      <c r="T18" s="29">
        <f t="shared" si="3"/>
        <v>25</v>
      </c>
      <c r="U18" s="29">
        <f t="shared" si="3"/>
        <v>27</v>
      </c>
      <c r="V18" s="29">
        <f t="shared" si="3"/>
        <v>39</v>
      </c>
      <c r="W18" s="29">
        <f t="shared" si="3"/>
        <v>28</v>
      </c>
      <c r="X18" s="29">
        <f t="shared" si="3"/>
        <v>34</v>
      </c>
      <c r="Y18" s="29">
        <f t="shared" si="3"/>
        <v>28</v>
      </c>
      <c r="Z18" s="29">
        <f t="shared" si="3"/>
        <v>25</v>
      </c>
      <c r="AA18" s="29">
        <f t="shared" si="3"/>
        <v>38</v>
      </c>
      <c r="AB18" s="29">
        <f t="shared" si="3"/>
        <v>33</v>
      </c>
      <c r="AC18" s="29">
        <f t="shared" si="3"/>
        <v>37</v>
      </c>
      <c r="AD18" s="29">
        <f t="shared" si="3"/>
        <v>34</v>
      </c>
      <c r="AE18" s="29">
        <f t="shared" si="3"/>
        <v>28</v>
      </c>
      <c r="AF18" s="29">
        <f t="shared" si="3"/>
        <v>28</v>
      </c>
      <c r="AG18" s="28">
        <f>SUM(AG9,AG16)</f>
        <v>828</v>
      </c>
      <c r="AH18" s="44">
        <f>AVERAGE(B18:AF18)</f>
        <v>26.70967741935484</v>
      </c>
    </row>
    <row r="19" spans="1: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</sheetData>
  <mergeCells count="4">
    <mergeCell ref="A1:A2"/>
    <mergeCell ref="B1:AH1"/>
    <mergeCell ref="A3:AH3"/>
    <mergeCell ref="A11:A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I22"/>
  <sheetViews>
    <sheetView topLeftCell="A2"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13</v>
      </c>
      <c r="C4" s="21">
        <v>27</v>
      </c>
      <c r="D4" s="21">
        <v>21</v>
      </c>
      <c r="E4" s="21">
        <v>26</v>
      </c>
      <c r="F4" s="21">
        <v>25</v>
      </c>
      <c r="G4" s="21">
        <v>25</v>
      </c>
      <c r="H4" s="21">
        <v>20</v>
      </c>
      <c r="I4" s="21">
        <v>23</v>
      </c>
      <c r="J4" s="21">
        <v>17</v>
      </c>
      <c r="K4" s="21">
        <v>21</v>
      </c>
      <c r="L4" s="21">
        <v>21</v>
      </c>
      <c r="M4" s="21">
        <v>22</v>
      </c>
      <c r="N4" s="21">
        <v>24</v>
      </c>
      <c r="O4" s="21">
        <v>12</v>
      </c>
      <c r="P4" s="21">
        <v>15</v>
      </c>
      <c r="Q4" s="21">
        <v>24</v>
      </c>
      <c r="R4" s="10">
        <v>18</v>
      </c>
      <c r="S4" s="10">
        <v>22</v>
      </c>
      <c r="T4" s="10">
        <v>23</v>
      </c>
      <c r="U4" s="10">
        <v>20</v>
      </c>
      <c r="V4" s="10">
        <v>19</v>
      </c>
      <c r="W4" s="10">
        <v>15</v>
      </c>
      <c r="X4" s="10">
        <v>17</v>
      </c>
      <c r="Y4" s="10">
        <v>21</v>
      </c>
      <c r="Z4" s="10">
        <v>22</v>
      </c>
      <c r="AA4" s="10">
        <v>24</v>
      </c>
      <c r="AB4" s="10">
        <v>19</v>
      </c>
      <c r="AC4" s="10">
        <v>19</v>
      </c>
      <c r="AD4" s="10">
        <v>17</v>
      </c>
      <c r="AE4" s="10">
        <v>17</v>
      </c>
      <c r="AF4" s="96">
        <v>22</v>
      </c>
      <c r="AG4" s="17">
        <f>SUM(B4:AF4)</f>
        <v>631</v>
      </c>
      <c r="AH4" s="41">
        <f>AVERAGE(B4:AF4)</f>
        <v>20.35483870967742</v>
      </c>
    </row>
    <row r="5" spans="1:34" ht="15.75" thickBot="1">
      <c r="A5" s="38" t="s">
        <v>66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1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45">
        <v>1</v>
      </c>
      <c r="AC5" s="45">
        <v>0</v>
      </c>
      <c r="AD5" s="45">
        <v>0</v>
      </c>
      <c r="AE5" s="45">
        <v>0</v>
      </c>
      <c r="AF5" s="45">
        <v>0</v>
      </c>
      <c r="AG5" s="17">
        <f>SUM(B5:AF5)</f>
        <v>2</v>
      </c>
      <c r="AH5" s="41">
        <f>AVERAGE(B5:AF5)</f>
        <v>6.4516129032258063E-2</v>
      </c>
    </row>
    <row r="6" spans="1:34" ht="15.75" thickBot="1">
      <c r="A6" s="4" t="s">
        <v>6</v>
      </c>
      <c r="B6" s="20">
        <v>5</v>
      </c>
      <c r="C6" s="20">
        <v>9</v>
      </c>
      <c r="D6" s="20">
        <v>8</v>
      </c>
      <c r="E6" s="20">
        <v>7</v>
      </c>
      <c r="F6" s="20">
        <v>10</v>
      </c>
      <c r="G6" s="20">
        <v>5</v>
      </c>
      <c r="H6" s="20">
        <v>10</v>
      </c>
      <c r="I6" s="20">
        <v>7</v>
      </c>
      <c r="J6" s="20">
        <v>5</v>
      </c>
      <c r="K6" s="20">
        <v>6</v>
      </c>
      <c r="L6" s="20">
        <v>2</v>
      </c>
      <c r="M6" s="20">
        <v>7</v>
      </c>
      <c r="N6" s="20">
        <v>6</v>
      </c>
      <c r="O6" s="20">
        <v>7</v>
      </c>
      <c r="P6" s="20">
        <v>10</v>
      </c>
      <c r="Q6" s="20">
        <v>6</v>
      </c>
      <c r="R6" s="2">
        <v>11</v>
      </c>
      <c r="S6" s="2">
        <v>6</v>
      </c>
      <c r="T6" s="20">
        <v>6</v>
      </c>
      <c r="U6" s="2">
        <v>4</v>
      </c>
      <c r="V6" s="2">
        <v>4</v>
      </c>
      <c r="W6" s="2">
        <v>3</v>
      </c>
      <c r="X6" s="2">
        <v>5</v>
      </c>
      <c r="Y6" s="2">
        <v>8</v>
      </c>
      <c r="Z6" s="2">
        <v>3</v>
      </c>
      <c r="AA6" s="2">
        <v>4</v>
      </c>
      <c r="AB6" s="2">
        <v>8</v>
      </c>
      <c r="AC6" s="2">
        <v>10</v>
      </c>
      <c r="AD6" s="2">
        <v>7</v>
      </c>
      <c r="AE6" s="2">
        <v>5</v>
      </c>
      <c r="AF6" s="97">
        <v>11</v>
      </c>
      <c r="AG6" s="17">
        <f>SUM(B6:AF6)</f>
        <v>205</v>
      </c>
      <c r="AH6" s="41">
        <f>AVERAGE(B6:AF6)</f>
        <v>6.612903225806452</v>
      </c>
    </row>
    <row r="7" spans="1:34" ht="15.75" thickBot="1">
      <c r="A7" s="4" t="s">
        <v>7</v>
      </c>
      <c r="B7" s="2">
        <v>1</v>
      </c>
      <c r="C7" s="2">
        <v>5</v>
      </c>
      <c r="D7" s="2">
        <v>1</v>
      </c>
      <c r="E7" s="2">
        <v>2</v>
      </c>
      <c r="F7" s="2">
        <v>2</v>
      </c>
      <c r="G7" s="2">
        <v>1</v>
      </c>
      <c r="H7" s="20">
        <v>3</v>
      </c>
      <c r="I7" s="2">
        <v>1</v>
      </c>
      <c r="J7" s="2">
        <v>1</v>
      </c>
      <c r="K7" s="2">
        <v>2</v>
      </c>
      <c r="L7" s="2">
        <v>1</v>
      </c>
      <c r="M7" s="2">
        <v>0</v>
      </c>
      <c r="N7" s="2">
        <v>2</v>
      </c>
      <c r="O7" s="2">
        <v>1</v>
      </c>
      <c r="P7" s="20">
        <v>1</v>
      </c>
      <c r="Q7" s="2">
        <v>3</v>
      </c>
      <c r="R7" s="2">
        <v>1</v>
      </c>
      <c r="S7" s="2">
        <v>0</v>
      </c>
      <c r="T7" s="2">
        <v>3</v>
      </c>
      <c r="U7" s="2">
        <v>2</v>
      </c>
      <c r="V7" s="2">
        <v>1</v>
      </c>
      <c r="W7" s="2">
        <v>2</v>
      </c>
      <c r="X7" s="2">
        <v>2</v>
      </c>
      <c r="Y7" s="2">
        <v>1</v>
      </c>
      <c r="Z7" s="2">
        <v>1</v>
      </c>
      <c r="AA7" s="2">
        <v>2</v>
      </c>
      <c r="AB7" s="2">
        <v>0</v>
      </c>
      <c r="AC7" s="2">
        <v>2</v>
      </c>
      <c r="AD7" s="2">
        <v>0</v>
      </c>
      <c r="AE7" s="2">
        <v>0</v>
      </c>
      <c r="AF7" s="97">
        <v>1</v>
      </c>
      <c r="AG7" s="17">
        <f>SUM(B7:AF7)</f>
        <v>45</v>
      </c>
      <c r="AH7" s="41">
        <f>AVERAGE(B7:AF7)</f>
        <v>1.4516129032258065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98">
        <v>0</v>
      </c>
      <c r="AG8" s="109">
        <f>SUM(B8:AF8)</f>
        <v>2</v>
      </c>
      <c r="AH8" s="110">
        <f>AVERAGE(B8:AF8)</f>
        <v>6.4516129032258063E-2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19</v>
      </c>
      <c r="C10" s="9">
        <f t="shared" ref="C10:AF10" si="0">IF(C4&lt;&gt;"",SUM(C4:C8),"")</f>
        <v>41</v>
      </c>
      <c r="D10" s="9">
        <f t="shared" si="0"/>
        <v>30</v>
      </c>
      <c r="E10" s="9">
        <f t="shared" si="0"/>
        <v>35</v>
      </c>
      <c r="F10" s="9">
        <f t="shared" si="0"/>
        <v>37</v>
      </c>
      <c r="G10" s="9">
        <f t="shared" si="0"/>
        <v>31</v>
      </c>
      <c r="H10" s="9">
        <f t="shared" si="0"/>
        <v>33</v>
      </c>
      <c r="I10" s="9">
        <f t="shared" si="0"/>
        <v>32</v>
      </c>
      <c r="J10" s="9">
        <f t="shared" si="0"/>
        <v>23</v>
      </c>
      <c r="K10" s="9">
        <f t="shared" si="0"/>
        <v>29</v>
      </c>
      <c r="L10" s="9">
        <f t="shared" si="0"/>
        <v>24</v>
      </c>
      <c r="M10" s="9">
        <f t="shared" si="0"/>
        <v>29</v>
      </c>
      <c r="N10" s="9">
        <f t="shared" si="0"/>
        <v>32</v>
      </c>
      <c r="O10" s="9">
        <f t="shared" si="0"/>
        <v>20</v>
      </c>
      <c r="P10" s="9">
        <f t="shared" si="0"/>
        <v>27</v>
      </c>
      <c r="Q10" s="9">
        <f t="shared" si="0"/>
        <v>33</v>
      </c>
      <c r="R10" s="9">
        <f t="shared" si="0"/>
        <v>30</v>
      </c>
      <c r="S10" s="9">
        <f t="shared" si="0"/>
        <v>28</v>
      </c>
      <c r="T10" s="9">
        <f t="shared" si="0"/>
        <v>32</v>
      </c>
      <c r="U10" s="9">
        <f t="shared" si="0"/>
        <v>26</v>
      </c>
      <c r="V10" s="9">
        <f t="shared" si="0"/>
        <v>24</v>
      </c>
      <c r="W10" s="9">
        <f t="shared" si="0"/>
        <v>20</v>
      </c>
      <c r="X10" s="9">
        <f t="shared" si="0"/>
        <v>24</v>
      </c>
      <c r="Y10" s="9">
        <f t="shared" si="0"/>
        <v>30</v>
      </c>
      <c r="Z10" s="9">
        <f t="shared" si="0"/>
        <v>27</v>
      </c>
      <c r="AA10" s="9">
        <f t="shared" si="0"/>
        <v>30</v>
      </c>
      <c r="AB10" s="9">
        <f t="shared" si="0"/>
        <v>28</v>
      </c>
      <c r="AC10" s="9">
        <f t="shared" si="0"/>
        <v>31</v>
      </c>
      <c r="AD10" s="9">
        <f t="shared" si="0"/>
        <v>24</v>
      </c>
      <c r="AE10" s="9">
        <f t="shared" si="0"/>
        <v>22</v>
      </c>
      <c r="AF10" s="9">
        <f t="shared" si="0"/>
        <v>34</v>
      </c>
      <c r="AG10" s="16">
        <f t="shared" ref="AG10" si="1">SUM(AG4:AG8)</f>
        <v>885</v>
      </c>
      <c r="AH10" s="44">
        <f>AVERAGE(B10:AF10)</f>
        <v>28.548387096774192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0</v>
      </c>
      <c r="C13" s="46">
        <v>0</v>
      </c>
      <c r="D13" s="46">
        <v>2</v>
      </c>
      <c r="E13" s="45">
        <v>0</v>
      </c>
      <c r="F13" s="46">
        <v>0</v>
      </c>
      <c r="G13" s="46">
        <v>1</v>
      </c>
      <c r="H13" s="45">
        <v>1</v>
      </c>
      <c r="I13" s="46">
        <v>2</v>
      </c>
      <c r="J13" s="46">
        <v>0</v>
      </c>
      <c r="K13" s="46">
        <v>1</v>
      </c>
      <c r="L13" s="46">
        <v>1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1</v>
      </c>
      <c r="S13" s="46">
        <v>2</v>
      </c>
      <c r="T13" s="46">
        <v>0</v>
      </c>
      <c r="U13" s="46">
        <v>1</v>
      </c>
      <c r="V13" s="46">
        <v>1</v>
      </c>
      <c r="W13" s="46">
        <v>2</v>
      </c>
      <c r="X13" s="46">
        <v>0</v>
      </c>
      <c r="Y13" s="46">
        <v>1</v>
      </c>
      <c r="Z13" s="46">
        <v>0</v>
      </c>
      <c r="AA13" s="46">
        <v>0</v>
      </c>
      <c r="AB13" s="46">
        <v>3</v>
      </c>
      <c r="AC13" s="46">
        <v>0</v>
      </c>
      <c r="AD13" s="46">
        <v>1</v>
      </c>
      <c r="AE13" s="46">
        <v>0</v>
      </c>
      <c r="AF13" s="99">
        <v>0</v>
      </c>
      <c r="AG13" s="47">
        <f>SUM(B13:AF13)</f>
        <v>20</v>
      </c>
      <c r="AH13" s="42">
        <f>AVERAGE(B13:AF13)</f>
        <v>0.64516129032258063</v>
      </c>
    </row>
    <row r="14" spans="1:34">
      <c r="A14" s="103" t="s">
        <v>50</v>
      </c>
      <c r="B14" s="100">
        <v>5</v>
      </c>
      <c r="C14" s="101">
        <v>7</v>
      </c>
      <c r="D14" s="101">
        <v>10</v>
      </c>
      <c r="E14" s="101">
        <v>3</v>
      </c>
      <c r="F14" s="101">
        <v>5</v>
      </c>
      <c r="G14" s="101">
        <v>1</v>
      </c>
      <c r="H14" s="101">
        <v>4</v>
      </c>
      <c r="I14" s="100">
        <v>6</v>
      </c>
      <c r="J14" s="101">
        <v>4</v>
      </c>
      <c r="K14" s="101">
        <v>5</v>
      </c>
      <c r="L14" s="101">
        <v>3</v>
      </c>
      <c r="M14" s="101">
        <v>1</v>
      </c>
      <c r="N14" s="101">
        <v>3</v>
      </c>
      <c r="O14" s="101">
        <v>4</v>
      </c>
      <c r="P14" s="101">
        <v>4</v>
      </c>
      <c r="Q14" s="101">
        <v>7</v>
      </c>
      <c r="R14" s="101">
        <v>5</v>
      </c>
      <c r="S14" s="101">
        <v>6</v>
      </c>
      <c r="T14" s="101">
        <v>6</v>
      </c>
      <c r="U14" s="100">
        <v>8</v>
      </c>
      <c r="V14" s="101">
        <v>8</v>
      </c>
      <c r="W14" s="101">
        <v>4</v>
      </c>
      <c r="X14" s="101">
        <v>3</v>
      </c>
      <c r="Y14" s="101">
        <v>6</v>
      </c>
      <c r="Z14" s="101">
        <v>4</v>
      </c>
      <c r="AA14" s="101">
        <v>4</v>
      </c>
      <c r="AB14" s="101">
        <v>5</v>
      </c>
      <c r="AC14" s="101">
        <v>4</v>
      </c>
      <c r="AD14" s="101">
        <v>9</v>
      </c>
      <c r="AE14" s="101">
        <v>4</v>
      </c>
      <c r="AF14" s="102">
        <v>2</v>
      </c>
      <c r="AG14" s="47">
        <f>SUM(B14:AF14)</f>
        <v>150</v>
      </c>
      <c r="AH14" s="42">
        <f>AVERAGE(B14:AF14)</f>
        <v>4.838709677419355</v>
      </c>
    </row>
    <row r="15" spans="1:34" ht="15.75" thickBot="1">
      <c r="A15" s="103" t="s">
        <v>51</v>
      </c>
      <c r="B15" s="7">
        <v>1</v>
      </c>
      <c r="C15" s="33">
        <v>1</v>
      </c>
      <c r="D15" s="7">
        <v>2</v>
      </c>
      <c r="E15" s="33">
        <v>1</v>
      </c>
      <c r="F15" s="33">
        <v>2</v>
      </c>
      <c r="G15" s="33">
        <v>2</v>
      </c>
      <c r="H15" s="33">
        <v>1</v>
      </c>
      <c r="I15" s="33">
        <v>2</v>
      </c>
      <c r="J15" s="33">
        <v>0</v>
      </c>
      <c r="K15" s="7">
        <v>1</v>
      </c>
      <c r="L15" s="7">
        <v>4</v>
      </c>
      <c r="M15" s="33">
        <v>4</v>
      </c>
      <c r="N15" s="33">
        <v>3</v>
      </c>
      <c r="O15" s="33">
        <v>2</v>
      </c>
      <c r="P15" s="33">
        <v>2</v>
      </c>
      <c r="Q15" s="7">
        <v>6</v>
      </c>
      <c r="R15" s="33">
        <v>3</v>
      </c>
      <c r="S15" s="33">
        <v>2</v>
      </c>
      <c r="T15" s="33">
        <v>1</v>
      </c>
      <c r="U15" s="7">
        <v>4</v>
      </c>
      <c r="V15" s="33">
        <v>3</v>
      </c>
      <c r="W15" s="33">
        <v>2</v>
      </c>
      <c r="X15" s="33">
        <v>2</v>
      </c>
      <c r="Y15" s="33">
        <v>4</v>
      </c>
      <c r="Z15" s="33">
        <v>2</v>
      </c>
      <c r="AA15" s="33">
        <v>1</v>
      </c>
      <c r="AB15" s="33">
        <v>2</v>
      </c>
      <c r="AC15" s="7">
        <v>0</v>
      </c>
      <c r="AD15" s="7">
        <v>1</v>
      </c>
      <c r="AE15" s="7">
        <v>3</v>
      </c>
      <c r="AF15" s="13">
        <v>3</v>
      </c>
      <c r="AG15" s="24">
        <f>SUM(B15:AF15)</f>
        <v>67</v>
      </c>
      <c r="AH15" s="43">
        <f>AVERAGE(B15:AF15)</f>
        <v>2.161290322580645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6</v>
      </c>
      <c r="C17" s="9">
        <f t="shared" ref="C17:AF17" si="2">IF(C15 &lt;&gt; "",SUM(C13:C15),"")</f>
        <v>8</v>
      </c>
      <c r="D17" s="9">
        <f t="shared" si="2"/>
        <v>14</v>
      </c>
      <c r="E17" s="9">
        <f t="shared" si="2"/>
        <v>4</v>
      </c>
      <c r="F17" s="9">
        <f t="shared" si="2"/>
        <v>7</v>
      </c>
      <c r="G17" s="9">
        <f t="shared" si="2"/>
        <v>4</v>
      </c>
      <c r="H17" s="9">
        <f t="shared" si="2"/>
        <v>6</v>
      </c>
      <c r="I17" s="9">
        <f t="shared" si="2"/>
        <v>10</v>
      </c>
      <c r="J17" s="9">
        <f t="shared" si="2"/>
        <v>4</v>
      </c>
      <c r="K17" s="9">
        <f t="shared" si="2"/>
        <v>7</v>
      </c>
      <c r="L17" s="9">
        <f t="shared" si="2"/>
        <v>8</v>
      </c>
      <c r="M17" s="9">
        <f t="shared" si="2"/>
        <v>5</v>
      </c>
      <c r="N17" s="9">
        <f t="shared" si="2"/>
        <v>6</v>
      </c>
      <c r="O17" s="9">
        <f t="shared" si="2"/>
        <v>6</v>
      </c>
      <c r="P17" s="9">
        <f t="shared" si="2"/>
        <v>6</v>
      </c>
      <c r="Q17" s="9">
        <f t="shared" si="2"/>
        <v>13</v>
      </c>
      <c r="R17" s="9">
        <f t="shared" si="2"/>
        <v>9</v>
      </c>
      <c r="S17" s="9">
        <f t="shared" si="2"/>
        <v>10</v>
      </c>
      <c r="T17" s="9">
        <f t="shared" si="2"/>
        <v>7</v>
      </c>
      <c r="U17" s="9">
        <f t="shared" si="2"/>
        <v>13</v>
      </c>
      <c r="V17" s="9">
        <f t="shared" si="2"/>
        <v>12</v>
      </c>
      <c r="W17" s="9">
        <f t="shared" si="2"/>
        <v>8</v>
      </c>
      <c r="X17" s="9">
        <f t="shared" si="2"/>
        <v>5</v>
      </c>
      <c r="Y17" s="9">
        <f t="shared" si="2"/>
        <v>11</v>
      </c>
      <c r="Z17" s="9">
        <f t="shared" si="2"/>
        <v>6</v>
      </c>
      <c r="AA17" s="9">
        <f t="shared" si="2"/>
        <v>5</v>
      </c>
      <c r="AB17" s="9">
        <f t="shared" si="2"/>
        <v>10</v>
      </c>
      <c r="AC17" s="9">
        <f t="shared" si="2"/>
        <v>4</v>
      </c>
      <c r="AD17" s="9">
        <f t="shared" si="2"/>
        <v>11</v>
      </c>
      <c r="AE17" s="9">
        <f t="shared" si="2"/>
        <v>7</v>
      </c>
      <c r="AF17" s="9">
        <f t="shared" si="2"/>
        <v>5</v>
      </c>
      <c r="AG17" s="26">
        <f>SUM(AG13:AG15)</f>
        <v>237</v>
      </c>
      <c r="AH17" s="44">
        <f>AVERAGE(B17:AF17)</f>
        <v>7.645161290322581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25</v>
      </c>
      <c r="C19" s="29">
        <f t="shared" ref="C19:Q19" si="3">IF(C17&lt;&gt;"",SUM(C10,C17),"")</f>
        <v>49</v>
      </c>
      <c r="D19" s="29">
        <f t="shared" si="3"/>
        <v>44</v>
      </c>
      <c r="E19" s="29">
        <f t="shared" si="3"/>
        <v>39</v>
      </c>
      <c r="F19" s="29">
        <f t="shared" si="3"/>
        <v>44</v>
      </c>
      <c r="G19" s="29">
        <f t="shared" si="3"/>
        <v>35</v>
      </c>
      <c r="H19" s="29">
        <f t="shared" si="3"/>
        <v>39</v>
      </c>
      <c r="I19" s="29">
        <f t="shared" si="3"/>
        <v>42</v>
      </c>
      <c r="J19" s="29">
        <f t="shared" si="3"/>
        <v>27</v>
      </c>
      <c r="K19" s="29">
        <f t="shared" si="3"/>
        <v>36</v>
      </c>
      <c r="L19" s="29">
        <f t="shared" si="3"/>
        <v>32</v>
      </c>
      <c r="M19" s="29">
        <f t="shared" si="3"/>
        <v>34</v>
      </c>
      <c r="N19" s="29">
        <f t="shared" si="3"/>
        <v>38</v>
      </c>
      <c r="O19" s="29">
        <f t="shared" si="3"/>
        <v>26</v>
      </c>
      <c r="P19" s="29">
        <f t="shared" si="3"/>
        <v>33</v>
      </c>
      <c r="Q19" s="29">
        <f t="shared" si="3"/>
        <v>46</v>
      </c>
      <c r="R19" s="29">
        <f t="shared" ref="R19:AF19" si="4">IF(R17&lt;&gt;"",SUM(R10,R17),"")</f>
        <v>39</v>
      </c>
      <c r="S19" s="29">
        <f t="shared" si="4"/>
        <v>38</v>
      </c>
      <c r="T19" s="29">
        <f t="shared" si="4"/>
        <v>39</v>
      </c>
      <c r="U19" s="29">
        <f t="shared" si="4"/>
        <v>39</v>
      </c>
      <c r="V19" s="29">
        <f t="shared" si="4"/>
        <v>36</v>
      </c>
      <c r="W19" s="29">
        <f t="shared" si="4"/>
        <v>28</v>
      </c>
      <c r="X19" s="29">
        <f t="shared" si="4"/>
        <v>29</v>
      </c>
      <c r="Y19" s="29">
        <f t="shared" si="4"/>
        <v>41</v>
      </c>
      <c r="Z19" s="29">
        <f t="shared" si="4"/>
        <v>33</v>
      </c>
      <c r="AA19" s="29">
        <f t="shared" si="4"/>
        <v>35</v>
      </c>
      <c r="AB19" s="29">
        <f t="shared" si="4"/>
        <v>38</v>
      </c>
      <c r="AC19" s="29">
        <f t="shared" si="4"/>
        <v>35</v>
      </c>
      <c r="AD19" s="29">
        <f t="shared" si="4"/>
        <v>35</v>
      </c>
      <c r="AE19" s="29">
        <f t="shared" si="4"/>
        <v>29</v>
      </c>
      <c r="AF19" s="29">
        <f t="shared" si="4"/>
        <v>39</v>
      </c>
      <c r="AG19" s="28">
        <f>SUM(AG10,AG17)</f>
        <v>1122</v>
      </c>
      <c r="AH19" s="44">
        <f>AVERAGE(B19:AF19)</f>
        <v>36.193548387096776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29" width="3" style="1" customWidth="1"/>
    <col min="30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16</v>
      </c>
      <c r="C4" s="21">
        <v>11</v>
      </c>
      <c r="D4" s="21">
        <v>10</v>
      </c>
      <c r="E4" s="21">
        <v>14</v>
      </c>
      <c r="F4" s="21">
        <v>13</v>
      </c>
      <c r="G4" s="21">
        <v>12</v>
      </c>
      <c r="H4" s="21">
        <v>10</v>
      </c>
      <c r="I4" s="21">
        <v>11</v>
      </c>
      <c r="J4" s="21">
        <v>16</v>
      </c>
      <c r="K4" s="21">
        <v>15</v>
      </c>
      <c r="L4" s="21">
        <v>12</v>
      </c>
      <c r="M4" s="21">
        <v>16</v>
      </c>
      <c r="N4" s="21">
        <v>14</v>
      </c>
      <c r="O4" s="21">
        <v>12</v>
      </c>
      <c r="P4" s="21">
        <v>17</v>
      </c>
      <c r="Q4" s="21">
        <v>15</v>
      </c>
      <c r="R4" s="10">
        <v>20</v>
      </c>
      <c r="S4" s="10">
        <v>17</v>
      </c>
      <c r="T4" s="10">
        <v>11</v>
      </c>
      <c r="U4" s="10">
        <v>10</v>
      </c>
      <c r="V4" s="10">
        <v>13</v>
      </c>
      <c r="W4" s="10">
        <v>11</v>
      </c>
      <c r="X4" s="10">
        <v>16</v>
      </c>
      <c r="Y4" s="10">
        <v>16</v>
      </c>
      <c r="Z4" s="10">
        <v>8</v>
      </c>
      <c r="AA4" s="10">
        <v>13</v>
      </c>
      <c r="AB4" s="10">
        <v>17</v>
      </c>
      <c r="AC4" s="10">
        <v>11</v>
      </c>
      <c r="AD4" s="10"/>
      <c r="AE4" s="10"/>
      <c r="AF4" s="96"/>
      <c r="AG4" s="17">
        <f>SUM(B4:AC4)</f>
        <v>377</v>
      </c>
      <c r="AH4" s="41">
        <f>AVERAGE(B4:AC4)</f>
        <v>13.464285714285714</v>
      </c>
    </row>
    <row r="5" spans="1:34" ht="15.75" thickBot="1">
      <c r="A5" s="38" t="s">
        <v>68</v>
      </c>
      <c r="B5" s="46">
        <v>1</v>
      </c>
      <c r="C5" s="46">
        <v>1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1</v>
      </c>
      <c r="K5" s="46">
        <v>1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1</v>
      </c>
      <c r="Y5" s="45">
        <v>2</v>
      </c>
      <c r="Z5" s="45">
        <v>0</v>
      </c>
      <c r="AA5" s="45">
        <v>0</v>
      </c>
      <c r="AB5" s="45">
        <v>0</v>
      </c>
      <c r="AC5" s="45">
        <v>0</v>
      </c>
      <c r="AD5" s="45"/>
      <c r="AE5" s="45"/>
      <c r="AF5" s="113"/>
      <c r="AG5" s="17">
        <f>SUM(B5:AC5)</f>
        <v>7</v>
      </c>
      <c r="AH5" s="41">
        <f>AVERAGE(B5:AC5)</f>
        <v>0.25</v>
      </c>
    </row>
    <row r="6" spans="1:34" ht="15.75" thickBot="1">
      <c r="A6" s="4" t="s">
        <v>6</v>
      </c>
      <c r="B6" s="20">
        <v>4</v>
      </c>
      <c r="C6" s="20">
        <v>5</v>
      </c>
      <c r="D6" s="20">
        <v>5</v>
      </c>
      <c r="E6" s="20">
        <v>5</v>
      </c>
      <c r="F6" s="20">
        <v>6</v>
      </c>
      <c r="G6" s="20">
        <v>5</v>
      </c>
      <c r="H6" s="20">
        <v>8</v>
      </c>
      <c r="I6" s="20">
        <v>8</v>
      </c>
      <c r="J6" s="20">
        <v>2</v>
      </c>
      <c r="K6" s="20">
        <v>1</v>
      </c>
      <c r="L6" s="20">
        <v>6</v>
      </c>
      <c r="M6" s="20">
        <v>10</v>
      </c>
      <c r="N6" s="20">
        <v>3</v>
      </c>
      <c r="O6" s="20">
        <v>3</v>
      </c>
      <c r="P6" s="20">
        <v>8</v>
      </c>
      <c r="Q6" s="20">
        <v>6</v>
      </c>
      <c r="R6" s="2">
        <v>5</v>
      </c>
      <c r="S6" s="2">
        <v>6</v>
      </c>
      <c r="T6" s="20">
        <v>1</v>
      </c>
      <c r="U6" s="2">
        <v>3</v>
      </c>
      <c r="V6" s="2">
        <v>4</v>
      </c>
      <c r="W6" s="2">
        <v>6</v>
      </c>
      <c r="X6" s="2">
        <v>0</v>
      </c>
      <c r="Y6" s="2">
        <v>5</v>
      </c>
      <c r="Z6" s="2">
        <v>2</v>
      </c>
      <c r="AA6" s="2">
        <v>1</v>
      </c>
      <c r="AB6" s="2">
        <v>6</v>
      </c>
      <c r="AC6" s="2">
        <v>7</v>
      </c>
      <c r="AD6" s="2"/>
      <c r="AE6" s="2"/>
      <c r="AF6" s="97"/>
      <c r="AG6" s="17">
        <f t="shared" ref="AG6:AG8" si="0">SUM(B6:AC6)</f>
        <v>131</v>
      </c>
      <c r="AH6" s="41">
        <f t="shared" ref="AH6:AH8" si="1">AVERAGE(B6:AC6)</f>
        <v>4.6785714285714288</v>
      </c>
    </row>
    <row r="7" spans="1:34" ht="15.75" thickBot="1">
      <c r="A7" s="4" t="s">
        <v>7</v>
      </c>
      <c r="B7" s="2">
        <v>0</v>
      </c>
      <c r="C7" s="2">
        <v>2</v>
      </c>
      <c r="D7" s="2">
        <v>2</v>
      </c>
      <c r="E7" s="2">
        <v>1</v>
      </c>
      <c r="F7" s="2">
        <v>1</v>
      </c>
      <c r="G7" s="2">
        <v>1</v>
      </c>
      <c r="H7" s="20">
        <v>1</v>
      </c>
      <c r="I7" s="2">
        <v>0</v>
      </c>
      <c r="J7" s="2">
        <v>2</v>
      </c>
      <c r="K7" s="2">
        <v>2</v>
      </c>
      <c r="L7" s="2">
        <v>1</v>
      </c>
      <c r="M7" s="2">
        <v>0</v>
      </c>
      <c r="N7" s="2">
        <v>1</v>
      </c>
      <c r="O7" s="2">
        <v>3</v>
      </c>
      <c r="P7" s="20">
        <v>3</v>
      </c>
      <c r="Q7" s="2">
        <v>1</v>
      </c>
      <c r="R7" s="2">
        <v>3</v>
      </c>
      <c r="S7" s="2">
        <v>1</v>
      </c>
      <c r="T7" s="2">
        <v>1</v>
      </c>
      <c r="U7" s="2">
        <v>2</v>
      </c>
      <c r="V7" s="2">
        <v>1</v>
      </c>
      <c r="W7" s="2">
        <v>1</v>
      </c>
      <c r="X7" s="2">
        <v>3</v>
      </c>
      <c r="Y7" s="2">
        <v>0</v>
      </c>
      <c r="Z7" s="2">
        <v>1</v>
      </c>
      <c r="AA7" s="2">
        <v>3</v>
      </c>
      <c r="AB7" s="2">
        <v>2</v>
      </c>
      <c r="AC7" s="2">
        <v>0</v>
      </c>
      <c r="AD7" s="2"/>
      <c r="AE7" s="2"/>
      <c r="AF7" s="97"/>
      <c r="AG7" s="17">
        <f t="shared" si="0"/>
        <v>39</v>
      </c>
      <c r="AH7" s="41">
        <f t="shared" si="1"/>
        <v>1.3928571428571428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1</v>
      </c>
      <c r="AC8" s="7">
        <v>0</v>
      </c>
      <c r="AD8" s="7"/>
      <c r="AE8" s="7"/>
      <c r="AF8" s="98"/>
      <c r="AG8" s="17">
        <f t="shared" si="0"/>
        <v>1</v>
      </c>
      <c r="AH8" s="41">
        <f t="shared" si="1"/>
        <v>3.5714285714285712E-2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21</v>
      </c>
      <c r="C10" s="9">
        <f t="shared" ref="C10:AF10" si="2">IF(C4&lt;&gt;"",SUM(C4:C8),"")</f>
        <v>19</v>
      </c>
      <c r="D10" s="9">
        <f t="shared" si="2"/>
        <v>17</v>
      </c>
      <c r="E10" s="9">
        <f t="shared" si="2"/>
        <v>20</v>
      </c>
      <c r="F10" s="9">
        <f t="shared" si="2"/>
        <v>20</v>
      </c>
      <c r="G10" s="9">
        <f t="shared" si="2"/>
        <v>18</v>
      </c>
      <c r="H10" s="9">
        <f t="shared" si="2"/>
        <v>19</v>
      </c>
      <c r="I10" s="9">
        <f t="shared" si="2"/>
        <v>19</v>
      </c>
      <c r="J10" s="9">
        <f t="shared" si="2"/>
        <v>21</v>
      </c>
      <c r="K10" s="9">
        <f t="shared" si="2"/>
        <v>19</v>
      </c>
      <c r="L10" s="9">
        <f t="shared" si="2"/>
        <v>19</v>
      </c>
      <c r="M10" s="9">
        <f t="shared" si="2"/>
        <v>26</v>
      </c>
      <c r="N10" s="9">
        <f t="shared" si="2"/>
        <v>18</v>
      </c>
      <c r="O10" s="9">
        <f t="shared" si="2"/>
        <v>18</v>
      </c>
      <c r="P10" s="9">
        <f t="shared" si="2"/>
        <v>28</v>
      </c>
      <c r="Q10" s="9">
        <f t="shared" si="2"/>
        <v>22</v>
      </c>
      <c r="R10" s="9">
        <f t="shared" si="2"/>
        <v>28</v>
      </c>
      <c r="S10" s="9">
        <f t="shared" si="2"/>
        <v>24</v>
      </c>
      <c r="T10" s="9">
        <f t="shared" si="2"/>
        <v>13</v>
      </c>
      <c r="U10" s="9">
        <f t="shared" si="2"/>
        <v>15</v>
      </c>
      <c r="V10" s="9">
        <f t="shared" si="2"/>
        <v>18</v>
      </c>
      <c r="W10" s="9">
        <f t="shared" si="2"/>
        <v>18</v>
      </c>
      <c r="X10" s="9">
        <f t="shared" si="2"/>
        <v>20</v>
      </c>
      <c r="Y10" s="9">
        <f t="shared" si="2"/>
        <v>23</v>
      </c>
      <c r="Z10" s="9">
        <f t="shared" si="2"/>
        <v>11</v>
      </c>
      <c r="AA10" s="9">
        <f t="shared" si="2"/>
        <v>17</v>
      </c>
      <c r="AB10" s="9">
        <f t="shared" si="2"/>
        <v>26</v>
      </c>
      <c r="AC10" s="9">
        <f t="shared" si="2"/>
        <v>18</v>
      </c>
      <c r="AD10" s="9" t="str">
        <f t="shared" si="2"/>
        <v/>
      </c>
      <c r="AE10" s="9" t="str">
        <f t="shared" si="2"/>
        <v/>
      </c>
      <c r="AF10" s="9" t="str">
        <f t="shared" si="2"/>
        <v/>
      </c>
      <c r="AG10" s="16">
        <f>SUM(B10:AC10)</f>
        <v>555</v>
      </c>
      <c r="AH10" s="44">
        <f>AVERAGE(B10:AC10)</f>
        <v>19.821428571428573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2</v>
      </c>
      <c r="C13" s="46">
        <v>1</v>
      </c>
      <c r="D13" s="46">
        <v>1</v>
      </c>
      <c r="E13" s="45">
        <v>0</v>
      </c>
      <c r="F13" s="46">
        <v>1</v>
      </c>
      <c r="G13" s="46">
        <v>1</v>
      </c>
      <c r="H13" s="45">
        <v>1</v>
      </c>
      <c r="I13" s="46">
        <v>0</v>
      </c>
      <c r="J13" s="46">
        <v>0</v>
      </c>
      <c r="K13" s="46">
        <v>1</v>
      </c>
      <c r="L13" s="46">
        <v>0</v>
      </c>
      <c r="M13" s="46">
        <v>0</v>
      </c>
      <c r="N13" s="46">
        <v>1</v>
      </c>
      <c r="O13" s="46">
        <v>0</v>
      </c>
      <c r="P13" s="46">
        <v>1</v>
      </c>
      <c r="Q13" s="46">
        <v>1</v>
      </c>
      <c r="R13" s="46">
        <v>2</v>
      </c>
      <c r="S13" s="46">
        <v>1</v>
      </c>
      <c r="T13" s="46">
        <v>0</v>
      </c>
      <c r="U13" s="46">
        <v>0</v>
      </c>
      <c r="V13" s="46">
        <v>2</v>
      </c>
      <c r="W13" s="46">
        <v>1</v>
      </c>
      <c r="X13" s="46">
        <v>0</v>
      </c>
      <c r="Y13" s="46">
        <v>1</v>
      </c>
      <c r="Z13" s="46">
        <v>0</v>
      </c>
      <c r="AA13" s="46">
        <v>1</v>
      </c>
      <c r="AB13" s="46">
        <v>0</v>
      </c>
      <c r="AC13" s="46">
        <v>0</v>
      </c>
      <c r="AD13" s="46"/>
      <c r="AE13" s="46"/>
      <c r="AF13" s="99"/>
      <c r="AG13" s="47">
        <f>SUM(B13:AC13)</f>
        <v>19</v>
      </c>
      <c r="AH13" s="42">
        <f>AVERAGE(B13:AC13)</f>
        <v>0.6785714285714286</v>
      </c>
    </row>
    <row r="14" spans="1:34">
      <c r="A14" s="103" t="s">
        <v>50</v>
      </c>
      <c r="B14" s="100">
        <v>4</v>
      </c>
      <c r="C14" s="101">
        <v>2</v>
      </c>
      <c r="D14" s="101">
        <v>4</v>
      </c>
      <c r="E14" s="101">
        <v>5</v>
      </c>
      <c r="F14" s="101">
        <v>4</v>
      </c>
      <c r="G14" s="101">
        <v>4</v>
      </c>
      <c r="H14" s="101">
        <v>4</v>
      </c>
      <c r="I14" s="100">
        <v>5</v>
      </c>
      <c r="J14" s="101">
        <v>2</v>
      </c>
      <c r="K14" s="101">
        <v>1</v>
      </c>
      <c r="L14" s="101">
        <v>2</v>
      </c>
      <c r="M14" s="101">
        <v>4</v>
      </c>
      <c r="N14" s="101">
        <v>3</v>
      </c>
      <c r="O14" s="101">
        <v>9</v>
      </c>
      <c r="P14" s="101">
        <v>5</v>
      </c>
      <c r="Q14" s="101">
        <v>2</v>
      </c>
      <c r="R14" s="101">
        <v>3</v>
      </c>
      <c r="S14" s="101">
        <v>4</v>
      </c>
      <c r="T14" s="101">
        <v>5</v>
      </c>
      <c r="U14" s="100">
        <v>2</v>
      </c>
      <c r="V14" s="101">
        <v>3</v>
      </c>
      <c r="W14" s="101">
        <v>5</v>
      </c>
      <c r="X14" s="101">
        <v>4</v>
      </c>
      <c r="Y14" s="101">
        <v>3</v>
      </c>
      <c r="Z14" s="101">
        <v>6</v>
      </c>
      <c r="AA14" s="101">
        <v>4</v>
      </c>
      <c r="AB14" s="101">
        <v>3</v>
      </c>
      <c r="AC14" s="101">
        <v>4</v>
      </c>
      <c r="AD14" s="101"/>
      <c r="AE14" s="101"/>
      <c r="AF14" s="102"/>
      <c r="AG14" s="47">
        <f t="shared" ref="AG14:AG15" si="3">SUM(B14:AC14)</f>
        <v>106</v>
      </c>
      <c r="AH14" s="42">
        <f t="shared" ref="AH14:AH15" si="4">AVERAGE(B14:AC14)</f>
        <v>3.7857142857142856</v>
      </c>
    </row>
    <row r="15" spans="1:34" ht="15.75" thickBot="1">
      <c r="A15" s="103" t="s">
        <v>51</v>
      </c>
      <c r="B15" s="7">
        <v>4</v>
      </c>
      <c r="C15" s="33">
        <v>1</v>
      </c>
      <c r="D15" s="7">
        <v>2</v>
      </c>
      <c r="E15" s="33">
        <v>1</v>
      </c>
      <c r="F15" s="33">
        <v>0</v>
      </c>
      <c r="G15" s="33">
        <v>3</v>
      </c>
      <c r="H15" s="33">
        <v>3</v>
      </c>
      <c r="I15" s="33">
        <v>2</v>
      </c>
      <c r="J15" s="33">
        <v>1</v>
      </c>
      <c r="K15" s="7">
        <v>2</v>
      </c>
      <c r="L15" s="7">
        <v>0</v>
      </c>
      <c r="M15" s="7">
        <v>3</v>
      </c>
      <c r="N15" s="33">
        <v>4</v>
      </c>
      <c r="O15" s="33">
        <v>2</v>
      </c>
      <c r="P15" s="33">
        <v>0</v>
      </c>
      <c r="Q15" s="7">
        <v>4</v>
      </c>
      <c r="R15" s="33">
        <v>4</v>
      </c>
      <c r="S15" s="33">
        <v>2</v>
      </c>
      <c r="T15" s="33">
        <v>2</v>
      </c>
      <c r="U15" s="7">
        <v>2</v>
      </c>
      <c r="V15" s="33">
        <v>0</v>
      </c>
      <c r="W15" s="33">
        <v>1</v>
      </c>
      <c r="X15" s="33">
        <v>1</v>
      </c>
      <c r="Y15" s="33">
        <v>2</v>
      </c>
      <c r="Z15" s="33">
        <v>2</v>
      </c>
      <c r="AA15" s="33">
        <v>2</v>
      </c>
      <c r="AB15" s="33">
        <v>3</v>
      </c>
      <c r="AC15" s="7">
        <v>2</v>
      </c>
      <c r="AD15" s="7"/>
      <c r="AE15" s="7"/>
      <c r="AF15" s="13"/>
      <c r="AG15" s="47">
        <f t="shared" si="3"/>
        <v>55</v>
      </c>
      <c r="AH15" s="42">
        <f t="shared" si="4"/>
        <v>1.9642857142857142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10</v>
      </c>
      <c r="C17" s="9">
        <f t="shared" ref="C17:AF17" si="5">IF(C15 &lt;&gt; "",SUM(C13:C15),"")</f>
        <v>4</v>
      </c>
      <c r="D17" s="9">
        <f t="shared" si="5"/>
        <v>7</v>
      </c>
      <c r="E17" s="9">
        <f t="shared" si="5"/>
        <v>6</v>
      </c>
      <c r="F17" s="9">
        <f t="shared" si="5"/>
        <v>5</v>
      </c>
      <c r="G17" s="9">
        <f t="shared" si="5"/>
        <v>8</v>
      </c>
      <c r="H17" s="9">
        <f t="shared" si="5"/>
        <v>8</v>
      </c>
      <c r="I17" s="9">
        <f t="shared" si="5"/>
        <v>7</v>
      </c>
      <c r="J17" s="9">
        <f t="shared" si="5"/>
        <v>3</v>
      </c>
      <c r="K17" s="9">
        <f t="shared" si="5"/>
        <v>4</v>
      </c>
      <c r="L17" s="9">
        <f t="shared" si="5"/>
        <v>2</v>
      </c>
      <c r="M17" s="9">
        <f t="shared" si="5"/>
        <v>7</v>
      </c>
      <c r="N17" s="9">
        <f t="shared" si="5"/>
        <v>8</v>
      </c>
      <c r="O17" s="9">
        <f t="shared" si="5"/>
        <v>11</v>
      </c>
      <c r="P17" s="9">
        <f t="shared" si="5"/>
        <v>6</v>
      </c>
      <c r="Q17" s="9">
        <f t="shared" si="5"/>
        <v>7</v>
      </c>
      <c r="R17" s="9">
        <f t="shared" si="5"/>
        <v>9</v>
      </c>
      <c r="S17" s="9">
        <f t="shared" si="5"/>
        <v>7</v>
      </c>
      <c r="T17" s="9">
        <f t="shared" si="5"/>
        <v>7</v>
      </c>
      <c r="U17" s="9">
        <f t="shared" si="5"/>
        <v>4</v>
      </c>
      <c r="V17" s="9">
        <f t="shared" si="5"/>
        <v>5</v>
      </c>
      <c r="W17" s="9">
        <f t="shared" si="5"/>
        <v>7</v>
      </c>
      <c r="X17" s="9">
        <f t="shared" si="5"/>
        <v>5</v>
      </c>
      <c r="Y17" s="9">
        <f t="shared" si="5"/>
        <v>6</v>
      </c>
      <c r="Z17" s="9">
        <f t="shared" si="5"/>
        <v>8</v>
      </c>
      <c r="AA17" s="9">
        <f t="shared" si="5"/>
        <v>7</v>
      </c>
      <c r="AB17" s="9">
        <f t="shared" si="5"/>
        <v>6</v>
      </c>
      <c r="AC17" s="9">
        <f t="shared" si="5"/>
        <v>6</v>
      </c>
      <c r="AD17" s="9" t="str">
        <f t="shared" si="5"/>
        <v/>
      </c>
      <c r="AE17" s="9" t="str">
        <f t="shared" si="5"/>
        <v/>
      </c>
      <c r="AF17" s="9" t="str">
        <f t="shared" si="5"/>
        <v/>
      </c>
      <c r="AG17" s="26">
        <f>SUM(B17:AC17)</f>
        <v>180</v>
      </c>
      <c r="AH17" s="44">
        <f>AVERAGE(B17:AC17)</f>
        <v>6.4285714285714288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31</v>
      </c>
      <c r="C19" s="29">
        <f t="shared" ref="C19:AF19" si="6">IF(C17&lt;&gt;"",SUM(C10,C17),"")</f>
        <v>23</v>
      </c>
      <c r="D19" s="29">
        <f t="shared" si="6"/>
        <v>24</v>
      </c>
      <c r="E19" s="29">
        <f t="shared" si="6"/>
        <v>26</v>
      </c>
      <c r="F19" s="29">
        <f t="shared" si="6"/>
        <v>25</v>
      </c>
      <c r="G19" s="29">
        <f t="shared" si="6"/>
        <v>26</v>
      </c>
      <c r="H19" s="29">
        <f t="shared" si="6"/>
        <v>27</v>
      </c>
      <c r="I19" s="29">
        <f t="shared" si="6"/>
        <v>26</v>
      </c>
      <c r="J19" s="29">
        <f t="shared" si="6"/>
        <v>24</v>
      </c>
      <c r="K19" s="29">
        <f t="shared" si="6"/>
        <v>23</v>
      </c>
      <c r="L19" s="29">
        <f t="shared" si="6"/>
        <v>21</v>
      </c>
      <c r="M19" s="29">
        <f t="shared" si="6"/>
        <v>33</v>
      </c>
      <c r="N19" s="29">
        <f t="shared" si="6"/>
        <v>26</v>
      </c>
      <c r="O19" s="29">
        <f t="shared" si="6"/>
        <v>29</v>
      </c>
      <c r="P19" s="29">
        <f t="shared" si="6"/>
        <v>34</v>
      </c>
      <c r="Q19" s="29">
        <f t="shared" si="6"/>
        <v>29</v>
      </c>
      <c r="R19" s="29">
        <f t="shared" si="6"/>
        <v>37</v>
      </c>
      <c r="S19" s="29">
        <f t="shared" si="6"/>
        <v>31</v>
      </c>
      <c r="T19" s="29">
        <f t="shared" si="6"/>
        <v>20</v>
      </c>
      <c r="U19" s="29">
        <f t="shared" si="6"/>
        <v>19</v>
      </c>
      <c r="V19" s="29">
        <f t="shared" si="6"/>
        <v>23</v>
      </c>
      <c r="W19" s="29">
        <f t="shared" si="6"/>
        <v>25</v>
      </c>
      <c r="X19" s="29">
        <f t="shared" si="6"/>
        <v>25</v>
      </c>
      <c r="Y19" s="29">
        <f t="shared" si="6"/>
        <v>29</v>
      </c>
      <c r="Z19" s="29">
        <f t="shared" si="6"/>
        <v>19</v>
      </c>
      <c r="AA19" s="29">
        <f t="shared" si="6"/>
        <v>24</v>
      </c>
      <c r="AB19" s="29">
        <f t="shared" si="6"/>
        <v>32</v>
      </c>
      <c r="AC19" s="29">
        <f t="shared" si="6"/>
        <v>24</v>
      </c>
      <c r="AD19" s="29" t="str">
        <f t="shared" si="6"/>
        <v/>
      </c>
      <c r="AE19" s="29" t="str">
        <f t="shared" si="6"/>
        <v/>
      </c>
      <c r="AF19" s="29" t="str">
        <f t="shared" si="6"/>
        <v/>
      </c>
      <c r="AG19" s="28">
        <f>SUM(AG10,AG17)</f>
        <v>735</v>
      </c>
      <c r="AH19" s="44">
        <f>AVERAGE(B19:AC19)</f>
        <v>26.25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G4 AG6:AG8 AG13 AG14:AG15" formulaRange="1"/>
    <ignoredError sqref="AH6:AH8 AH13:AH15 AH4" evalError="1" formulaRange="1"/>
    <ignoredError sqref="AH9:AH10 AH16:AH19" evalErro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69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16</v>
      </c>
      <c r="C4" s="21">
        <v>17</v>
      </c>
      <c r="D4" s="21">
        <v>16</v>
      </c>
      <c r="E4" s="21">
        <v>16</v>
      </c>
      <c r="F4" s="21">
        <v>10</v>
      </c>
      <c r="G4" s="21">
        <v>11</v>
      </c>
      <c r="H4" s="21">
        <v>14</v>
      </c>
      <c r="I4" s="21">
        <v>15</v>
      </c>
      <c r="J4" s="21">
        <v>12</v>
      </c>
      <c r="K4" s="21">
        <v>10</v>
      </c>
      <c r="L4" s="21">
        <v>8</v>
      </c>
      <c r="M4" s="21">
        <v>16</v>
      </c>
      <c r="N4" s="21">
        <v>10</v>
      </c>
      <c r="O4" s="21">
        <v>14</v>
      </c>
      <c r="P4" s="21">
        <v>17</v>
      </c>
      <c r="Q4" s="21">
        <v>15</v>
      </c>
      <c r="R4" s="10">
        <v>17</v>
      </c>
      <c r="S4" s="10">
        <v>10</v>
      </c>
      <c r="T4" s="10">
        <v>11</v>
      </c>
      <c r="U4" s="10">
        <v>20</v>
      </c>
      <c r="V4" s="10">
        <v>10</v>
      </c>
      <c r="W4" s="10">
        <v>14</v>
      </c>
      <c r="X4" s="10">
        <v>18</v>
      </c>
      <c r="Y4" s="10">
        <v>13</v>
      </c>
      <c r="Z4" s="10">
        <v>7</v>
      </c>
      <c r="AA4" s="10">
        <v>13</v>
      </c>
      <c r="AB4" s="10">
        <v>15</v>
      </c>
      <c r="AC4" s="10">
        <v>12</v>
      </c>
      <c r="AD4" s="10">
        <v>7</v>
      </c>
      <c r="AE4" s="10">
        <v>5</v>
      </c>
      <c r="AF4" s="96">
        <v>12</v>
      </c>
      <c r="AG4" s="17">
        <f>SUM(B4:AF4)</f>
        <v>401</v>
      </c>
      <c r="AH4" s="41">
        <f>AVERAGE(B4:AF4)</f>
        <v>12.935483870967742</v>
      </c>
    </row>
    <row r="5" spans="1:34" ht="15.75" thickBot="1">
      <c r="A5" s="38" t="s">
        <v>68</v>
      </c>
      <c r="B5" s="46">
        <v>0</v>
      </c>
      <c r="C5" s="46">
        <v>0</v>
      </c>
      <c r="D5" s="46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1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1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>
        <v>0</v>
      </c>
      <c r="AG5" s="17">
        <f>SUM(B5:AF5)</f>
        <v>4</v>
      </c>
      <c r="AH5" s="41">
        <f>AVERAGE(B5:AF5)</f>
        <v>0.12903225806451613</v>
      </c>
    </row>
    <row r="6" spans="1:34" ht="15.75" thickBot="1">
      <c r="A6" s="4" t="s">
        <v>6</v>
      </c>
      <c r="B6" s="20">
        <v>1</v>
      </c>
      <c r="C6" s="20">
        <v>9</v>
      </c>
      <c r="D6" s="20">
        <v>5</v>
      </c>
      <c r="E6" s="20">
        <v>4</v>
      </c>
      <c r="F6" s="20">
        <v>4</v>
      </c>
      <c r="G6" s="20">
        <v>4</v>
      </c>
      <c r="H6" s="20">
        <v>4</v>
      </c>
      <c r="I6" s="20">
        <v>6</v>
      </c>
      <c r="J6" s="20">
        <v>6</v>
      </c>
      <c r="K6" s="20">
        <v>3</v>
      </c>
      <c r="L6" s="20">
        <v>4</v>
      </c>
      <c r="M6" s="20">
        <v>5</v>
      </c>
      <c r="N6" s="20">
        <v>5</v>
      </c>
      <c r="O6" s="20">
        <v>3</v>
      </c>
      <c r="P6" s="20">
        <v>5</v>
      </c>
      <c r="Q6" s="20">
        <v>2</v>
      </c>
      <c r="R6" s="2">
        <v>8</v>
      </c>
      <c r="S6" s="2">
        <v>5</v>
      </c>
      <c r="T6" s="20">
        <v>3</v>
      </c>
      <c r="U6" s="2">
        <v>4</v>
      </c>
      <c r="V6" s="2">
        <v>5</v>
      </c>
      <c r="W6" s="2">
        <v>5</v>
      </c>
      <c r="X6" s="2">
        <v>3</v>
      </c>
      <c r="Y6" s="2">
        <v>2</v>
      </c>
      <c r="Z6" s="2">
        <v>3</v>
      </c>
      <c r="AA6" s="2">
        <v>3</v>
      </c>
      <c r="AB6" s="2">
        <v>5</v>
      </c>
      <c r="AC6" s="2">
        <v>8</v>
      </c>
      <c r="AD6" s="2">
        <v>3</v>
      </c>
      <c r="AE6" s="2">
        <v>3</v>
      </c>
      <c r="AF6" s="97">
        <v>6</v>
      </c>
      <c r="AG6" s="17">
        <f>SUM(B6:AF6)</f>
        <v>136</v>
      </c>
      <c r="AH6" s="41">
        <f t="shared" ref="AH6:AH8" si="0">AVERAGE(B6:AF6)</f>
        <v>4.387096774193548</v>
      </c>
    </row>
    <row r="7" spans="1:34" ht="15.75" thickBot="1">
      <c r="A7" s="4" t="s">
        <v>7</v>
      </c>
      <c r="B7" s="2">
        <v>1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0">
        <v>1</v>
      </c>
      <c r="I7" s="2">
        <v>2</v>
      </c>
      <c r="J7" s="2">
        <v>1</v>
      </c>
      <c r="K7" s="2">
        <v>1</v>
      </c>
      <c r="L7" s="2">
        <v>1</v>
      </c>
      <c r="M7" s="2">
        <v>2</v>
      </c>
      <c r="N7" s="2">
        <v>0</v>
      </c>
      <c r="O7" s="2">
        <v>0</v>
      </c>
      <c r="P7" s="20">
        <v>0</v>
      </c>
      <c r="Q7" s="2">
        <v>0</v>
      </c>
      <c r="R7" s="2">
        <v>1</v>
      </c>
      <c r="S7" s="2">
        <v>0</v>
      </c>
      <c r="T7" s="2">
        <v>2</v>
      </c>
      <c r="U7" s="2">
        <v>1</v>
      </c>
      <c r="V7" s="2">
        <v>0</v>
      </c>
      <c r="W7" s="2">
        <v>0</v>
      </c>
      <c r="X7" s="2">
        <v>1</v>
      </c>
      <c r="Y7" s="2">
        <v>1</v>
      </c>
      <c r="Z7" s="2">
        <v>2</v>
      </c>
      <c r="AA7" s="2">
        <v>0</v>
      </c>
      <c r="AB7" s="2">
        <v>1</v>
      </c>
      <c r="AC7" s="2">
        <v>1</v>
      </c>
      <c r="AD7" s="2">
        <v>2</v>
      </c>
      <c r="AE7" s="2">
        <v>0</v>
      </c>
      <c r="AF7" s="97">
        <v>0</v>
      </c>
      <c r="AG7" s="17">
        <f>SUM(B7:AF7)</f>
        <v>23</v>
      </c>
      <c r="AH7" s="41">
        <f t="shared" si="0"/>
        <v>0.74193548387096775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7">
        <f>SUM(B8:AF8)</f>
        <v>0</v>
      </c>
      <c r="AH8" s="41">
        <f t="shared" si="0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18</v>
      </c>
      <c r="C10" s="9">
        <f t="shared" ref="C10:AF10" si="1">IF(C4&lt;&gt;"",SUM(C4:C8),"")</f>
        <v>27</v>
      </c>
      <c r="D10" s="9">
        <f t="shared" si="1"/>
        <v>22</v>
      </c>
      <c r="E10" s="9">
        <f t="shared" si="1"/>
        <v>21</v>
      </c>
      <c r="F10" s="9">
        <f t="shared" si="1"/>
        <v>14</v>
      </c>
      <c r="G10" s="9">
        <f t="shared" si="1"/>
        <v>15</v>
      </c>
      <c r="H10" s="9">
        <f t="shared" si="1"/>
        <v>19</v>
      </c>
      <c r="I10" s="9">
        <f t="shared" si="1"/>
        <v>23</v>
      </c>
      <c r="J10" s="9">
        <f t="shared" si="1"/>
        <v>20</v>
      </c>
      <c r="K10" s="9">
        <f t="shared" si="1"/>
        <v>14</v>
      </c>
      <c r="L10" s="9">
        <f t="shared" si="1"/>
        <v>13</v>
      </c>
      <c r="M10" s="9">
        <f t="shared" si="1"/>
        <v>23</v>
      </c>
      <c r="N10" s="9">
        <f t="shared" si="1"/>
        <v>15</v>
      </c>
      <c r="O10" s="9">
        <f t="shared" si="1"/>
        <v>17</v>
      </c>
      <c r="P10" s="9">
        <f t="shared" si="1"/>
        <v>22</v>
      </c>
      <c r="Q10" s="9">
        <f t="shared" si="1"/>
        <v>17</v>
      </c>
      <c r="R10" s="9">
        <f t="shared" si="1"/>
        <v>26</v>
      </c>
      <c r="S10" s="9">
        <f t="shared" si="1"/>
        <v>16</v>
      </c>
      <c r="T10" s="9">
        <f t="shared" si="1"/>
        <v>16</v>
      </c>
      <c r="U10" s="9">
        <f t="shared" si="1"/>
        <v>25</v>
      </c>
      <c r="V10" s="9">
        <f t="shared" si="1"/>
        <v>15</v>
      </c>
      <c r="W10" s="9">
        <f t="shared" si="1"/>
        <v>19</v>
      </c>
      <c r="X10" s="9">
        <f t="shared" si="1"/>
        <v>22</v>
      </c>
      <c r="Y10" s="9">
        <f t="shared" si="1"/>
        <v>17</v>
      </c>
      <c r="Z10" s="9">
        <f t="shared" si="1"/>
        <v>12</v>
      </c>
      <c r="AA10" s="9">
        <f t="shared" si="1"/>
        <v>16</v>
      </c>
      <c r="AB10" s="9">
        <f t="shared" si="1"/>
        <v>21</v>
      </c>
      <c r="AC10" s="9">
        <f t="shared" si="1"/>
        <v>21</v>
      </c>
      <c r="AD10" s="9">
        <f t="shared" si="1"/>
        <v>12</v>
      </c>
      <c r="AE10" s="9">
        <f t="shared" si="1"/>
        <v>8</v>
      </c>
      <c r="AF10" s="9">
        <f t="shared" si="1"/>
        <v>18</v>
      </c>
      <c r="AG10" s="16">
        <f>SUM(B10:AF10)</f>
        <v>564</v>
      </c>
      <c r="AH10" s="44">
        <f>AVERAGE(B10:AF10)</f>
        <v>18.193548387096776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1</v>
      </c>
      <c r="C13" s="46">
        <v>0</v>
      </c>
      <c r="D13" s="46">
        <v>1</v>
      </c>
      <c r="E13" s="45">
        <v>0</v>
      </c>
      <c r="F13" s="46">
        <v>1</v>
      </c>
      <c r="G13" s="46">
        <v>0</v>
      </c>
      <c r="H13" s="45">
        <v>0</v>
      </c>
      <c r="I13" s="46">
        <v>1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1</v>
      </c>
      <c r="Q13" s="46">
        <v>2</v>
      </c>
      <c r="R13" s="46">
        <v>3</v>
      </c>
      <c r="S13" s="46">
        <v>0</v>
      </c>
      <c r="T13" s="46">
        <v>2</v>
      </c>
      <c r="U13" s="46">
        <v>0</v>
      </c>
      <c r="V13" s="46">
        <v>0</v>
      </c>
      <c r="W13" s="46">
        <v>0</v>
      </c>
      <c r="X13" s="46">
        <v>2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1</v>
      </c>
      <c r="AE13" s="46">
        <v>2</v>
      </c>
      <c r="AF13" s="99">
        <v>0</v>
      </c>
      <c r="AG13" s="47">
        <f>SUM(B13:AF13)</f>
        <v>18</v>
      </c>
      <c r="AH13" s="42">
        <f>AVERAGE(B13:AF13)</f>
        <v>0.58064516129032262</v>
      </c>
    </row>
    <row r="14" spans="1:34">
      <c r="A14" s="103" t="s">
        <v>50</v>
      </c>
      <c r="B14" s="100">
        <v>2</v>
      </c>
      <c r="C14" s="101">
        <v>1</v>
      </c>
      <c r="D14" s="101">
        <v>2</v>
      </c>
      <c r="E14" s="101">
        <v>2</v>
      </c>
      <c r="F14" s="101">
        <v>5</v>
      </c>
      <c r="G14" s="101">
        <v>4</v>
      </c>
      <c r="H14" s="101">
        <v>2</v>
      </c>
      <c r="I14" s="100">
        <v>3</v>
      </c>
      <c r="J14" s="101">
        <v>4</v>
      </c>
      <c r="K14" s="101">
        <v>6</v>
      </c>
      <c r="L14" s="101">
        <v>3</v>
      </c>
      <c r="M14" s="101">
        <v>3</v>
      </c>
      <c r="N14" s="101">
        <v>4</v>
      </c>
      <c r="O14" s="101">
        <v>2</v>
      </c>
      <c r="P14" s="101">
        <v>0</v>
      </c>
      <c r="Q14" s="101">
        <v>2</v>
      </c>
      <c r="R14" s="101">
        <v>5</v>
      </c>
      <c r="S14" s="101">
        <v>2</v>
      </c>
      <c r="T14" s="101">
        <v>2</v>
      </c>
      <c r="U14" s="100">
        <v>2</v>
      </c>
      <c r="V14" s="101">
        <v>1</v>
      </c>
      <c r="W14" s="101">
        <v>1</v>
      </c>
      <c r="X14" s="101">
        <v>6</v>
      </c>
      <c r="Y14" s="101">
        <v>5</v>
      </c>
      <c r="Z14" s="101">
        <v>2</v>
      </c>
      <c r="AA14" s="101">
        <v>3</v>
      </c>
      <c r="AB14" s="101">
        <v>3</v>
      </c>
      <c r="AC14" s="101">
        <v>4</v>
      </c>
      <c r="AD14" s="101">
        <v>3</v>
      </c>
      <c r="AE14" s="101">
        <v>1</v>
      </c>
      <c r="AF14" s="102">
        <v>2</v>
      </c>
      <c r="AG14" s="47">
        <f t="shared" ref="AG14:AG15" si="2">SUM(B14:AF14)</f>
        <v>87</v>
      </c>
      <c r="AH14" s="42">
        <f t="shared" ref="AH14:AH15" si="3">AVERAGE(B14:AF14)</f>
        <v>2.806451612903226</v>
      </c>
    </row>
    <row r="15" spans="1:34" ht="15.75" thickBot="1">
      <c r="A15" s="103" t="s">
        <v>51</v>
      </c>
      <c r="B15" s="7">
        <v>3</v>
      </c>
      <c r="C15" s="33">
        <v>1</v>
      </c>
      <c r="D15" s="7">
        <v>2</v>
      </c>
      <c r="E15" s="33">
        <v>3</v>
      </c>
      <c r="F15" s="33">
        <v>2</v>
      </c>
      <c r="G15" s="33">
        <v>1</v>
      </c>
      <c r="H15" s="33">
        <v>3</v>
      </c>
      <c r="I15" s="33">
        <v>4</v>
      </c>
      <c r="J15" s="33">
        <v>1</v>
      </c>
      <c r="K15" s="7">
        <v>3</v>
      </c>
      <c r="L15" s="7">
        <v>2</v>
      </c>
      <c r="M15" s="7">
        <v>2</v>
      </c>
      <c r="N15" s="33">
        <v>0</v>
      </c>
      <c r="O15" s="33">
        <v>1</v>
      </c>
      <c r="P15" s="33">
        <v>3</v>
      </c>
      <c r="Q15" s="7">
        <v>1</v>
      </c>
      <c r="R15" s="33">
        <v>2</v>
      </c>
      <c r="S15" s="33">
        <v>0</v>
      </c>
      <c r="T15" s="33">
        <v>0</v>
      </c>
      <c r="U15" s="7">
        <v>5</v>
      </c>
      <c r="V15" s="33">
        <v>2</v>
      </c>
      <c r="W15" s="33">
        <v>1</v>
      </c>
      <c r="X15" s="33">
        <v>3</v>
      </c>
      <c r="Y15" s="33">
        <v>1</v>
      </c>
      <c r="Z15" s="33">
        <v>0</v>
      </c>
      <c r="AA15" s="33">
        <v>1</v>
      </c>
      <c r="AB15" s="33">
        <v>3</v>
      </c>
      <c r="AC15" s="7">
        <v>1</v>
      </c>
      <c r="AD15" s="7">
        <v>1</v>
      </c>
      <c r="AE15" s="7">
        <v>2</v>
      </c>
      <c r="AF15" s="13">
        <v>3</v>
      </c>
      <c r="AG15" s="47">
        <f t="shared" si="2"/>
        <v>57</v>
      </c>
      <c r="AH15" s="42">
        <f t="shared" si="3"/>
        <v>1.8387096774193548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6</v>
      </c>
      <c r="C17" s="9">
        <f t="shared" ref="C17:AF17" si="4">IF(C15 &lt;&gt; "",SUM(C13:C15),"")</f>
        <v>2</v>
      </c>
      <c r="D17" s="9">
        <f t="shared" si="4"/>
        <v>5</v>
      </c>
      <c r="E17" s="9">
        <f t="shared" si="4"/>
        <v>5</v>
      </c>
      <c r="F17" s="9">
        <f t="shared" si="4"/>
        <v>8</v>
      </c>
      <c r="G17" s="9">
        <f t="shared" si="4"/>
        <v>5</v>
      </c>
      <c r="H17" s="9">
        <f t="shared" si="4"/>
        <v>5</v>
      </c>
      <c r="I17" s="9">
        <f t="shared" si="4"/>
        <v>8</v>
      </c>
      <c r="J17" s="9">
        <f t="shared" si="4"/>
        <v>5</v>
      </c>
      <c r="K17" s="9">
        <f t="shared" si="4"/>
        <v>9</v>
      </c>
      <c r="L17" s="9">
        <f t="shared" si="4"/>
        <v>5</v>
      </c>
      <c r="M17" s="9">
        <f t="shared" si="4"/>
        <v>5</v>
      </c>
      <c r="N17" s="9">
        <f t="shared" si="4"/>
        <v>4</v>
      </c>
      <c r="O17" s="9">
        <f t="shared" si="4"/>
        <v>3</v>
      </c>
      <c r="P17" s="9">
        <f t="shared" si="4"/>
        <v>4</v>
      </c>
      <c r="Q17" s="9">
        <f t="shared" si="4"/>
        <v>5</v>
      </c>
      <c r="R17" s="9">
        <f t="shared" si="4"/>
        <v>10</v>
      </c>
      <c r="S17" s="9">
        <f t="shared" si="4"/>
        <v>2</v>
      </c>
      <c r="T17" s="9">
        <f t="shared" si="4"/>
        <v>4</v>
      </c>
      <c r="U17" s="9">
        <f t="shared" si="4"/>
        <v>7</v>
      </c>
      <c r="V17" s="9">
        <f t="shared" si="4"/>
        <v>3</v>
      </c>
      <c r="W17" s="9">
        <f t="shared" si="4"/>
        <v>2</v>
      </c>
      <c r="X17" s="9">
        <f t="shared" si="4"/>
        <v>11</v>
      </c>
      <c r="Y17" s="9">
        <f t="shared" si="4"/>
        <v>7</v>
      </c>
      <c r="Z17" s="9">
        <f t="shared" si="4"/>
        <v>2</v>
      </c>
      <c r="AA17" s="9">
        <f t="shared" si="4"/>
        <v>4</v>
      </c>
      <c r="AB17" s="9">
        <f t="shared" si="4"/>
        <v>6</v>
      </c>
      <c r="AC17" s="9">
        <f t="shared" si="4"/>
        <v>5</v>
      </c>
      <c r="AD17" s="9">
        <f t="shared" si="4"/>
        <v>5</v>
      </c>
      <c r="AE17" s="9">
        <f t="shared" si="4"/>
        <v>5</v>
      </c>
      <c r="AF17" s="9">
        <f t="shared" si="4"/>
        <v>5</v>
      </c>
      <c r="AG17" s="26">
        <f>SUM(B17:AF17)</f>
        <v>162</v>
      </c>
      <c r="AH17" s="44">
        <f>AVERAGE(B17:AF17)</f>
        <v>5.225806451612903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24</v>
      </c>
      <c r="C19" s="29">
        <f t="shared" ref="C19:AF19" si="5">IF(C17&lt;&gt;"",SUM(C10,C17),"")</f>
        <v>29</v>
      </c>
      <c r="D19" s="29">
        <f t="shared" si="5"/>
        <v>27</v>
      </c>
      <c r="E19" s="29">
        <f t="shared" si="5"/>
        <v>26</v>
      </c>
      <c r="F19" s="29">
        <f t="shared" si="5"/>
        <v>22</v>
      </c>
      <c r="G19" s="29">
        <f t="shared" si="5"/>
        <v>20</v>
      </c>
      <c r="H19" s="29">
        <f t="shared" si="5"/>
        <v>24</v>
      </c>
      <c r="I19" s="29">
        <f t="shared" si="5"/>
        <v>31</v>
      </c>
      <c r="J19" s="29">
        <f t="shared" si="5"/>
        <v>25</v>
      </c>
      <c r="K19" s="29">
        <f t="shared" si="5"/>
        <v>23</v>
      </c>
      <c r="L19" s="29">
        <f t="shared" si="5"/>
        <v>18</v>
      </c>
      <c r="M19" s="29">
        <f t="shared" si="5"/>
        <v>28</v>
      </c>
      <c r="N19" s="29">
        <f t="shared" si="5"/>
        <v>19</v>
      </c>
      <c r="O19" s="29">
        <f t="shared" si="5"/>
        <v>20</v>
      </c>
      <c r="P19" s="29">
        <f t="shared" si="5"/>
        <v>26</v>
      </c>
      <c r="Q19" s="29">
        <f t="shared" si="5"/>
        <v>22</v>
      </c>
      <c r="R19" s="29">
        <f t="shared" si="5"/>
        <v>36</v>
      </c>
      <c r="S19" s="29">
        <f t="shared" si="5"/>
        <v>18</v>
      </c>
      <c r="T19" s="29">
        <f t="shared" si="5"/>
        <v>20</v>
      </c>
      <c r="U19" s="29">
        <f t="shared" si="5"/>
        <v>32</v>
      </c>
      <c r="V19" s="29">
        <f t="shared" si="5"/>
        <v>18</v>
      </c>
      <c r="W19" s="29">
        <f t="shared" si="5"/>
        <v>21</v>
      </c>
      <c r="X19" s="29">
        <f t="shared" si="5"/>
        <v>33</v>
      </c>
      <c r="Y19" s="29">
        <f t="shared" si="5"/>
        <v>24</v>
      </c>
      <c r="Z19" s="29">
        <f t="shared" si="5"/>
        <v>14</v>
      </c>
      <c r="AA19" s="29">
        <f t="shared" si="5"/>
        <v>20</v>
      </c>
      <c r="AB19" s="29">
        <f t="shared" si="5"/>
        <v>27</v>
      </c>
      <c r="AC19" s="29">
        <f t="shared" si="5"/>
        <v>26</v>
      </c>
      <c r="AD19" s="29">
        <f t="shared" si="5"/>
        <v>17</v>
      </c>
      <c r="AE19" s="29">
        <f t="shared" si="5"/>
        <v>13</v>
      </c>
      <c r="AF19" s="29">
        <f t="shared" si="5"/>
        <v>23</v>
      </c>
      <c r="AG19" s="28">
        <f>SUM(AG10,AG17)</f>
        <v>726</v>
      </c>
      <c r="AH19" s="44">
        <f>AVERAGE(B19:AF19)</f>
        <v>23.419354838709676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12</v>
      </c>
      <c r="C4" s="21">
        <v>13</v>
      </c>
      <c r="D4" s="21">
        <v>5</v>
      </c>
      <c r="E4" s="21">
        <v>10</v>
      </c>
      <c r="F4" s="21">
        <v>15</v>
      </c>
      <c r="G4" s="21">
        <v>6</v>
      </c>
      <c r="H4" s="21">
        <v>12</v>
      </c>
      <c r="I4" s="21">
        <v>9</v>
      </c>
      <c r="J4" s="21">
        <v>10</v>
      </c>
      <c r="K4" s="21">
        <v>9</v>
      </c>
      <c r="L4" s="21">
        <v>20</v>
      </c>
      <c r="M4" s="21">
        <v>7</v>
      </c>
      <c r="N4" s="21">
        <v>14</v>
      </c>
      <c r="O4" s="21">
        <v>19</v>
      </c>
      <c r="P4" s="21">
        <v>9</v>
      </c>
      <c r="Q4" s="21">
        <v>15</v>
      </c>
      <c r="R4" s="10">
        <v>12</v>
      </c>
      <c r="S4" s="10">
        <v>12</v>
      </c>
      <c r="T4" s="10">
        <v>14</v>
      </c>
      <c r="U4" s="10">
        <v>13</v>
      </c>
      <c r="V4" s="10">
        <v>7</v>
      </c>
      <c r="W4" s="10">
        <v>11</v>
      </c>
      <c r="X4" s="10">
        <v>12</v>
      </c>
      <c r="Y4" s="10">
        <v>13</v>
      </c>
      <c r="Z4" s="10">
        <v>14</v>
      </c>
      <c r="AA4" s="10">
        <v>9</v>
      </c>
      <c r="AB4" s="10">
        <v>13</v>
      </c>
      <c r="AC4" s="10">
        <v>13</v>
      </c>
      <c r="AD4" s="10">
        <v>14</v>
      </c>
      <c r="AE4" s="10">
        <v>12</v>
      </c>
      <c r="AF4" s="96"/>
      <c r="AG4" s="17">
        <f>SUM(B4:AE4)</f>
        <v>354</v>
      </c>
      <c r="AH4" s="41">
        <f>AVERAGE(B4:AE4)</f>
        <v>11.8</v>
      </c>
    </row>
    <row r="5" spans="1:34" ht="15.75" thickBot="1">
      <c r="A5" s="38" t="s">
        <v>68</v>
      </c>
      <c r="B5" s="46">
        <v>1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1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/>
      <c r="AG5" s="17">
        <f t="shared" ref="AG5:AG8" si="0">SUM(B5:AE5)</f>
        <v>5</v>
      </c>
      <c r="AH5" s="41">
        <f t="shared" ref="AH5:AH8" si="1">AVERAGE(B5:AE5)</f>
        <v>0.16666666666666666</v>
      </c>
    </row>
    <row r="6" spans="1:34" ht="15.75" thickBot="1">
      <c r="A6" s="4" t="s">
        <v>6</v>
      </c>
      <c r="B6" s="20">
        <v>4</v>
      </c>
      <c r="C6" s="20">
        <v>5</v>
      </c>
      <c r="D6" s="20">
        <v>8</v>
      </c>
      <c r="E6" s="20">
        <v>8</v>
      </c>
      <c r="F6" s="20">
        <v>6</v>
      </c>
      <c r="G6" s="20">
        <v>4</v>
      </c>
      <c r="H6" s="20">
        <v>5</v>
      </c>
      <c r="I6" s="20">
        <v>6</v>
      </c>
      <c r="J6" s="20">
        <v>5</v>
      </c>
      <c r="K6" s="20">
        <v>6</v>
      </c>
      <c r="L6" s="20">
        <v>7</v>
      </c>
      <c r="M6" s="20">
        <v>3</v>
      </c>
      <c r="N6" s="20">
        <v>2</v>
      </c>
      <c r="O6" s="20">
        <v>3</v>
      </c>
      <c r="P6" s="20">
        <v>1</v>
      </c>
      <c r="Q6" s="20">
        <v>0</v>
      </c>
      <c r="R6" s="2">
        <v>4</v>
      </c>
      <c r="S6" s="2">
        <v>3</v>
      </c>
      <c r="T6" s="20">
        <v>4</v>
      </c>
      <c r="U6" s="2">
        <v>4</v>
      </c>
      <c r="V6" s="2">
        <v>3</v>
      </c>
      <c r="W6" s="2">
        <v>4</v>
      </c>
      <c r="X6" s="2">
        <v>2</v>
      </c>
      <c r="Y6" s="2">
        <v>7</v>
      </c>
      <c r="Z6" s="2">
        <v>4</v>
      </c>
      <c r="AA6" s="2">
        <v>6</v>
      </c>
      <c r="AB6" s="2">
        <v>7</v>
      </c>
      <c r="AC6" s="2">
        <v>3</v>
      </c>
      <c r="AD6" s="2">
        <v>2</v>
      </c>
      <c r="AE6" s="2">
        <v>3</v>
      </c>
      <c r="AF6" s="97"/>
      <c r="AG6" s="17">
        <f t="shared" si="0"/>
        <v>129</v>
      </c>
      <c r="AH6" s="41">
        <f t="shared" si="1"/>
        <v>4.3</v>
      </c>
    </row>
    <row r="7" spans="1:34" ht="15.75" thickBot="1">
      <c r="A7" s="4" t="s">
        <v>7</v>
      </c>
      <c r="B7" s="2">
        <v>0</v>
      </c>
      <c r="C7" s="2">
        <v>1</v>
      </c>
      <c r="D7" s="2">
        <v>0</v>
      </c>
      <c r="E7" s="2">
        <v>1</v>
      </c>
      <c r="F7" s="2">
        <v>2</v>
      </c>
      <c r="G7" s="2">
        <v>0</v>
      </c>
      <c r="H7" s="20">
        <v>1</v>
      </c>
      <c r="I7" s="2">
        <v>2</v>
      </c>
      <c r="J7" s="2">
        <v>0</v>
      </c>
      <c r="K7" s="2">
        <v>2</v>
      </c>
      <c r="L7" s="2">
        <v>0</v>
      </c>
      <c r="M7" s="2">
        <v>0</v>
      </c>
      <c r="N7" s="2">
        <v>0</v>
      </c>
      <c r="O7" s="2">
        <v>0</v>
      </c>
      <c r="P7" s="20">
        <v>0</v>
      </c>
      <c r="Q7" s="2">
        <v>1</v>
      </c>
      <c r="R7" s="2">
        <v>1</v>
      </c>
      <c r="S7" s="2">
        <v>1</v>
      </c>
      <c r="T7" s="2">
        <v>1</v>
      </c>
      <c r="U7" s="2">
        <v>0</v>
      </c>
      <c r="V7" s="2">
        <v>0</v>
      </c>
      <c r="W7" s="2">
        <v>0</v>
      </c>
      <c r="X7" s="2">
        <v>5</v>
      </c>
      <c r="Y7" s="2">
        <v>2</v>
      </c>
      <c r="Z7" s="2">
        <v>0</v>
      </c>
      <c r="AA7" s="2">
        <v>2</v>
      </c>
      <c r="AB7" s="2">
        <v>1</v>
      </c>
      <c r="AC7" s="2">
        <v>1</v>
      </c>
      <c r="AD7" s="2">
        <v>1</v>
      </c>
      <c r="AE7" s="2">
        <v>0</v>
      </c>
      <c r="AF7" s="97"/>
      <c r="AG7" s="17">
        <f t="shared" si="0"/>
        <v>25</v>
      </c>
      <c r="AH7" s="41">
        <f t="shared" si="1"/>
        <v>0.83333333333333337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/>
      <c r="AG8" s="17">
        <f t="shared" si="0"/>
        <v>0</v>
      </c>
      <c r="AH8" s="41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17</v>
      </c>
      <c r="C10" s="9">
        <f t="shared" ref="C10:AF10" si="2">IF(C4&lt;&gt;"",SUM(C4:C8),"")</f>
        <v>19</v>
      </c>
      <c r="D10" s="9">
        <f t="shared" si="2"/>
        <v>13</v>
      </c>
      <c r="E10" s="9">
        <f t="shared" si="2"/>
        <v>20</v>
      </c>
      <c r="F10" s="9">
        <f t="shared" si="2"/>
        <v>23</v>
      </c>
      <c r="G10" s="9">
        <f t="shared" si="2"/>
        <v>10</v>
      </c>
      <c r="H10" s="9">
        <f t="shared" si="2"/>
        <v>19</v>
      </c>
      <c r="I10" s="9">
        <f t="shared" si="2"/>
        <v>17</v>
      </c>
      <c r="J10" s="9">
        <f t="shared" si="2"/>
        <v>15</v>
      </c>
      <c r="K10" s="9">
        <f t="shared" si="2"/>
        <v>17</v>
      </c>
      <c r="L10" s="9">
        <f t="shared" si="2"/>
        <v>27</v>
      </c>
      <c r="M10" s="9">
        <f t="shared" si="2"/>
        <v>10</v>
      </c>
      <c r="N10" s="9">
        <f t="shared" si="2"/>
        <v>16</v>
      </c>
      <c r="O10" s="9">
        <f t="shared" si="2"/>
        <v>23</v>
      </c>
      <c r="P10" s="9">
        <f t="shared" si="2"/>
        <v>10</v>
      </c>
      <c r="Q10" s="9">
        <f t="shared" si="2"/>
        <v>16</v>
      </c>
      <c r="R10" s="9">
        <f t="shared" si="2"/>
        <v>17</v>
      </c>
      <c r="S10" s="9">
        <f t="shared" si="2"/>
        <v>16</v>
      </c>
      <c r="T10" s="9">
        <f t="shared" si="2"/>
        <v>20</v>
      </c>
      <c r="U10" s="9">
        <f t="shared" si="2"/>
        <v>17</v>
      </c>
      <c r="V10" s="9">
        <f t="shared" si="2"/>
        <v>10</v>
      </c>
      <c r="W10" s="9">
        <f t="shared" si="2"/>
        <v>15</v>
      </c>
      <c r="X10" s="9">
        <f t="shared" si="2"/>
        <v>19</v>
      </c>
      <c r="Y10" s="9">
        <f t="shared" si="2"/>
        <v>22</v>
      </c>
      <c r="Z10" s="9">
        <f t="shared" si="2"/>
        <v>18</v>
      </c>
      <c r="AA10" s="9">
        <f t="shared" si="2"/>
        <v>17</v>
      </c>
      <c r="AB10" s="9">
        <f t="shared" si="2"/>
        <v>21</v>
      </c>
      <c r="AC10" s="9">
        <f t="shared" si="2"/>
        <v>17</v>
      </c>
      <c r="AD10" s="9">
        <f t="shared" si="2"/>
        <v>17</v>
      </c>
      <c r="AE10" s="9">
        <f t="shared" si="2"/>
        <v>15</v>
      </c>
      <c r="AF10" s="9" t="str">
        <f t="shared" si="2"/>
        <v/>
      </c>
      <c r="AG10" s="16">
        <f>SUM(B10:AE10)</f>
        <v>513</v>
      </c>
      <c r="AH10" s="44">
        <f>AVERAGE(B10:AE10)</f>
        <v>17.100000000000001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0</v>
      </c>
      <c r="C13" s="46">
        <v>0</v>
      </c>
      <c r="D13" s="46">
        <v>0</v>
      </c>
      <c r="E13" s="45">
        <v>0</v>
      </c>
      <c r="F13" s="46">
        <v>1</v>
      </c>
      <c r="G13" s="46">
        <v>0</v>
      </c>
      <c r="H13" s="45">
        <v>0</v>
      </c>
      <c r="I13" s="46">
        <v>0</v>
      </c>
      <c r="J13" s="46">
        <v>1</v>
      </c>
      <c r="K13" s="46">
        <v>1</v>
      </c>
      <c r="L13" s="46">
        <v>1</v>
      </c>
      <c r="M13" s="46">
        <v>0</v>
      </c>
      <c r="N13" s="46">
        <v>2</v>
      </c>
      <c r="O13" s="46">
        <v>0</v>
      </c>
      <c r="P13" s="46">
        <v>1</v>
      </c>
      <c r="Q13" s="46">
        <v>1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1</v>
      </c>
      <c r="Z13" s="46">
        <v>0</v>
      </c>
      <c r="AA13" s="46">
        <v>0</v>
      </c>
      <c r="AB13" s="46">
        <v>1</v>
      </c>
      <c r="AC13" s="46">
        <v>2</v>
      </c>
      <c r="AD13" s="46">
        <v>1</v>
      </c>
      <c r="AE13" s="46">
        <v>1</v>
      </c>
      <c r="AF13" s="99"/>
      <c r="AG13" s="47">
        <f>SUM(B13:AE13)</f>
        <v>14</v>
      </c>
      <c r="AH13" s="42">
        <f>AVERAGE(B13:AE13)</f>
        <v>0.46666666666666667</v>
      </c>
    </row>
    <row r="14" spans="1:34">
      <c r="A14" s="103" t="s">
        <v>50</v>
      </c>
      <c r="B14" s="100">
        <v>4</v>
      </c>
      <c r="C14" s="101">
        <v>3</v>
      </c>
      <c r="D14" s="101">
        <v>4</v>
      </c>
      <c r="E14" s="101">
        <v>4</v>
      </c>
      <c r="F14" s="101">
        <v>2</v>
      </c>
      <c r="G14" s="101">
        <v>3</v>
      </c>
      <c r="H14" s="101">
        <v>0</v>
      </c>
      <c r="I14" s="100">
        <v>4</v>
      </c>
      <c r="J14" s="101">
        <v>6</v>
      </c>
      <c r="K14" s="101">
        <v>5</v>
      </c>
      <c r="L14" s="101">
        <v>3</v>
      </c>
      <c r="M14" s="101">
        <v>4</v>
      </c>
      <c r="N14" s="101">
        <v>6</v>
      </c>
      <c r="O14" s="101">
        <v>4</v>
      </c>
      <c r="P14" s="101">
        <v>3</v>
      </c>
      <c r="Q14" s="101">
        <v>3</v>
      </c>
      <c r="R14" s="101">
        <v>4</v>
      </c>
      <c r="S14" s="101">
        <v>3</v>
      </c>
      <c r="T14" s="101">
        <v>4</v>
      </c>
      <c r="U14" s="100">
        <v>5</v>
      </c>
      <c r="V14" s="101">
        <v>3</v>
      </c>
      <c r="W14" s="101">
        <v>3</v>
      </c>
      <c r="X14" s="101">
        <v>2</v>
      </c>
      <c r="Y14" s="101">
        <v>3</v>
      </c>
      <c r="Z14" s="101">
        <v>4</v>
      </c>
      <c r="AA14" s="101">
        <v>1</v>
      </c>
      <c r="AB14" s="101">
        <v>3</v>
      </c>
      <c r="AC14" s="101">
        <v>3</v>
      </c>
      <c r="AD14" s="101">
        <v>3</v>
      </c>
      <c r="AE14" s="101">
        <v>4</v>
      </c>
      <c r="AF14" s="102"/>
      <c r="AG14" s="47">
        <f t="shared" ref="AG14:AG15" si="3">SUM(B14:AE14)</f>
        <v>103</v>
      </c>
      <c r="AH14" s="42">
        <f t="shared" ref="AH14:AH15" si="4">AVERAGE(B14:AE14)</f>
        <v>3.4333333333333331</v>
      </c>
    </row>
    <row r="15" spans="1:34" ht="15.75" thickBot="1">
      <c r="A15" s="103" t="s">
        <v>51</v>
      </c>
      <c r="B15" s="7">
        <v>1</v>
      </c>
      <c r="C15" s="33">
        <v>1</v>
      </c>
      <c r="D15" s="7">
        <v>1</v>
      </c>
      <c r="E15" s="33">
        <v>3</v>
      </c>
      <c r="F15" s="33">
        <v>1</v>
      </c>
      <c r="G15" s="33">
        <v>0</v>
      </c>
      <c r="H15" s="33">
        <v>1</v>
      </c>
      <c r="I15" s="33">
        <v>3</v>
      </c>
      <c r="J15" s="33">
        <v>3</v>
      </c>
      <c r="K15" s="7">
        <v>2</v>
      </c>
      <c r="L15" s="7">
        <v>1</v>
      </c>
      <c r="M15" s="7">
        <v>1</v>
      </c>
      <c r="N15" s="33">
        <v>2</v>
      </c>
      <c r="O15" s="33">
        <v>2</v>
      </c>
      <c r="P15" s="33">
        <v>0</v>
      </c>
      <c r="Q15" s="7">
        <v>0</v>
      </c>
      <c r="R15" s="33">
        <v>1</v>
      </c>
      <c r="S15" s="33">
        <v>1</v>
      </c>
      <c r="T15" s="33">
        <v>0</v>
      </c>
      <c r="U15" s="7">
        <v>1</v>
      </c>
      <c r="V15" s="33">
        <v>4</v>
      </c>
      <c r="W15" s="33">
        <v>3</v>
      </c>
      <c r="X15" s="33">
        <v>3</v>
      </c>
      <c r="Y15" s="33">
        <v>2</v>
      </c>
      <c r="Z15" s="33">
        <v>1</v>
      </c>
      <c r="AA15" s="33">
        <v>0</v>
      </c>
      <c r="AB15" s="33">
        <v>0</v>
      </c>
      <c r="AC15" s="7">
        <v>2</v>
      </c>
      <c r="AD15" s="7">
        <v>2</v>
      </c>
      <c r="AE15" s="7">
        <v>2</v>
      </c>
      <c r="AF15" s="13"/>
      <c r="AG15" s="47">
        <f t="shared" si="3"/>
        <v>44</v>
      </c>
      <c r="AH15" s="42">
        <f t="shared" si="4"/>
        <v>1.4666666666666666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5</v>
      </c>
      <c r="C17" s="9">
        <f t="shared" ref="C17:AF17" si="5">IF(C15 &lt;&gt; "",SUM(C13:C15),"")</f>
        <v>4</v>
      </c>
      <c r="D17" s="9">
        <f t="shared" si="5"/>
        <v>5</v>
      </c>
      <c r="E17" s="9">
        <f t="shared" si="5"/>
        <v>7</v>
      </c>
      <c r="F17" s="9">
        <f t="shared" si="5"/>
        <v>4</v>
      </c>
      <c r="G17" s="9">
        <f t="shared" si="5"/>
        <v>3</v>
      </c>
      <c r="H17" s="9">
        <f t="shared" si="5"/>
        <v>1</v>
      </c>
      <c r="I17" s="9">
        <f t="shared" si="5"/>
        <v>7</v>
      </c>
      <c r="J17" s="9">
        <f t="shared" si="5"/>
        <v>10</v>
      </c>
      <c r="K17" s="9">
        <f t="shared" si="5"/>
        <v>8</v>
      </c>
      <c r="L17" s="9">
        <f t="shared" si="5"/>
        <v>5</v>
      </c>
      <c r="M17" s="9">
        <f t="shared" si="5"/>
        <v>5</v>
      </c>
      <c r="N17" s="9">
        <f t="shared" si="5"/>
        <v>10</v>
      </c>
      <c r="O17" s="9">
        <f t="shared" si="5"/>
        <v>6</v>
      </c>
      <c r="P17" s="9">
        <f t="shared" si="5"/>
        <v>4</v>
      </c>
      <c r="Q17" s="9">
        <f t="shared" si="5"/>
        <v>4</v>
      </c>
      <c r="R17" s="9">
        <f t="shared" si="5"/>
        <v>5</v>
      </c>
      <c r="S17" s="9">
        <f t="shared" si="5"/>
        <v>4</v>
      </c>
      <c r="T17" s="9">
        <f t="shared" si="5"/>
        <v>4</v>
      </c>
      <c r="U17" s="9">
        <f t="shared" si="5"/>
        <v>6</v>
      </c>
      <c r="V17" s="9">
        <f t="shared" si="5"/>
        <v>7</v>
      </c>
      <c r="W17" s="9">
        <f t="shared" si="5"/>
        <v>6</v>
      </c>
      <c r="X17" s="9">
        <f t="shared" si="5"/>
        <v>5</v>
      </c>
      <c r="Y17" s="9">
        <f t="shared" si="5"/>
        <v>6</v>
      </c>
      <c r="Z17" s="9">
        <f t="shared" si="5"/>
        <v>5</v>
      </c>
      <c r="AA17" s="9">
        <f t="shared" si="5"/>
        <v>1</v>
      </c>
      <c r="AB17" s="9">
        <f t="shared" si="5"/>
        <v>4</v>
      </c>
      <c r="AC17" s="9">
        <f t="shared" si="5"/>
        <v>7</v>
      </c>
      <c r="AD17" s="9">
        <f t="shared" si="5"/>
        <v>6</v>
      </c>
      <c r="AE17" s="9">
        <f t="shared" si="5"/>
        <v>7</v>
      </c>
      <c r="AF17" s="9" t="str">
        <f t="shared" si="5"/>
        <v/>
      </c>
      <c r="AG17" s="26">
        <f>SUM(B17:AE17)</f>
        <v>161</v>
      </c>
      <c r="AH17" s="44">
        <f>AVERAGE(B17:AE17)</f>
        <v>5.3666666666666663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22</v>
      </c>
      <c r="C19" s="29">
        <f t="shared" ref="C19:AF19" si="6">IF(C17&lt;&gt;"",SUM(C10,C17),"")</f>
        <v>23</v>
      </c>
      <c r="D19" s="29">
        <f t="shared" si="6"/>
        <v>18</v>
      </c>
      <c r="E19" s="29">
        <f t="shared" si="6"/>
        <v>27</v>
      </c>
      <c r="F19" s="29">
        <f t="shared" si="6"/>
        <v>27</v>
      </c>
      <c r="G19" s="29">
        <f t="shared" si="6"/>
        <v>13</v>
      </c>
      <c r="H19" s="29">
        <f t="shared" si="6"/>
        <v>20</v>
      </c>
      <c r="I19" s="29">
        <f t="shared" si="6"/>
        <v>24</v>
      </c>
      <c r="J19" s="29">
        <f t="shared" si="6"/>
        <v>25</v>
      </c>
      <c r="K19" s="29">
        <f t="shared" si="6"/>
        <v>25</v>
      </c>
      <c r="L19" s="29">
        <f t="shared" si="6"/>
        <v>32</v>
      </c>
      <c r="M19" s="29">
        <f t="shared" si="6"/>
        <v>15</v>
      </c>
      <c r="N19" s="29">
        <f t="shared" si="6"/>
        <v>26</v>
      </c>
      <c r="O19" s="29">
        <f t="shared" si="6"/>
        <v>29</v>
      </c>
      <c r="P19" s="29">
        <f t="shared" si="6"/>
        <v>14</v>
      </c>
      <c r="Q19" s="29">
        <f t="shared" si="6"/>
        <v>20</v>
      </c>
      <c r="R19" s="29">
        <f t="shared" si="6"/>
        <v>22</v>
      </c>
      <c r="S19" s="29">
        <f t="shared" si="6"/>
        <v>20</v>
      </c>
      <c r="T19" s="29">
        <f t="shared" si="6"/>
        <v>24</v>
      </c>
      <c r="U19" s="29">
        <f t="shared" si="6"/>
        <v>23</v>
      </c>
      <c r="V19" s="29">
        <f t="shared" si="6"/>
        <v>17</v>
      </c>
      <c r="W19" s="29">
        <f t="shared" si="6"/>
        <v>21</v>
      </c>
      <c r="X19" s="29">
        <f t="shared" si="6"/>
        <v>24</v>
      </c>
      <c r="Y19" s="29">
        <f t="shared" si="6"/>
        <v>28</v>
      </c>
      <c r="Z19" s="29">
        <f t="shared" si="6"/>
        <v>23</v>
      </c>
      <c r="AA19" s="29">
        <f t="shared" si="6"/>
        <v>18</v>
      </c>
      <c r="AB19" s="29">
        <f t="shared" si="6"/>
        <v>25</v>
      </c>
      <c r="AC19" s="29">
        <f t="shared" si="6"/>
        <v>24</v>
      </c>
      <c r="AD19" s="29">
        <f t="shared" si="6"/>
        <v>23</v>
      </c>
      <c r="AE19" s="29">
        <f t="shared" si="6"/>
        <v>22</v>
      </c>
      <c r="AF19" s="29" t="str">
        <f t="shared" si="6"/>
        <v/>
      </c>
      <c r="AG19" s="28">
        <f>SUM(AG10,AG17)</f>
        <v>674</v>
      </c>
      <c r="AH19" s="44">
        <f>AVERAGE(B19:AE19)</f>
        <v>22.466666666666665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7</v>
      </c>
      <c r="C4" s="21">
        <v>10</v>
      </c>
      <c r="D4" s="21">
        <v>11</v>
      </c>
      <c r="E4" s="21">
        <v>9</v>
      </c>
      <c r="F4" s="21">
        <v>7</v>
      </c>
      <c r="G4" s="21">
        <v>9</v>
      </c>
      <c r="H4" s="21">
        <v>10</v>
      </c>
      <c r="I4" s="21">
        <v>11</v>
      </c>
      <c r="J4" s="21">
        <v>13</v>
      </c>
      <c r="K4" s="21">
        <v>14</v>
      </c>
      <c r="L4" s="21">
        <v>8</v>
      </c>
      <c r="M4" s="21">
        <v>20</v>
      </c>
      <c r="N4" s="21">
        <v>17</v>
      </c>
      <c r="O4" s="21">
        <v>11</v>
      </c>
      <c r="P4" s="21">
        <v>8</v>
      </c>
      <c r="Q4" s="21">
        <v>17</v>
      </c>
      <c r="R4" s="10">
        <v>12</v>
      </c>
      <c r="S4" s="10">
        <v>11</v>
      </c>
      <c r="T4" s="10">
        <v>9</v>
      </c>
      <c r="U4" s="10">
        <v>21</v>
      </c>
      <c r="V4" s="10">
        <v>11</v>
      </c>
      <c r="W4" s="10">
        <v>17</v>
      </c>
      <c r="X4" s="10">
        <v>14</v>
      </c>
      <c r="Y4" s="10">
        <v>13</v>
      </c>
      <c r="Z4" s="10">
        <v>15</v>
      </c>
      <c r="AA4" s="10">
        <v>11</v>
      </c>
      <c r="AB4" s="10">
        <v>14</v>
      </c>
      <c r="AC4" s="10">
        <v>14</v>
      </c>
      <c r="AD4" s="10">
        <v>17</v>
      </c>
      <c r="AE4" s="10">
        <v>12</v>
      </c>
      <c r="AF4" s="11">
        <v>19</v>
      </c>
      <c r="AG4" s="17">
        <v>398</v>
      </c>
      <c r="AH4" s="41">
        <f>AVERAGE(B4:AF4)</f>
        <v>12.64516129032258</v>
      </c>
    </row>
    <row r="5" spans="1:34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>
      <c r="A6" s="4" t="s">
        <v>6</v>
      </c>
      <c r="B6" s="20">
        <v>5</v>
      </c>
      <c r="C6" s="20">
        <v>5</v>
      </c>
      <c r="D6" s="20">
        <v>5</v>
      </c>
      <c r="E6" s="20">
        <v>5</v>
      </c>
      <c r="F6" s="20">
        <v>4</v>
      </c>
      <c r="G6" s="20">
        <v>5</v>
      </c>
      <c r="H6" s="20">
        <v>1</v>
      </c>
      <c r="I6" s="20">
        <v>8</v>
      </c>
      <c r="J6" s="20">
        <v>5</v>
      </c>
      <c r="K6" s="20">
        <v>3</v>
      </c>
      <c r="L6" s="20">
        <v>7</v>
      </c>
      <c r="M6" s="20">
        <v>6</v>
      </c>
      <c r="N6" s="20">
        <v>9</v>
      </c>
      <c r="O6" s="20">
        <v>4</v>
      </c>
      <c r="P6" s="20">
        <v>6</v>
      </c>
      <c r="Q6" s="20">
        <v>5</v>
      </c>
      <c r="R6" s="2">
        <v>6</v>
      </c>
      <c r="S6" s="2">
        <v>5</v>
      </c>
      <c r="T6" s="20">
        <v>2</v>
      </c>
      <c r="U6" s="2">
        <v>4</v>
      </c>
      <c r="V6" s="2">
        <v>5</v>
      </c>
      <c r="W6" s="2">
        <v>2</v>
      </c>
      <c r="X6" s="2">
        <v>4</v>
      </c>
      <c r="Y6" s="2">
        <v>5</v>
      </c>
      <c r="Z6" s="2">
        <v>2</v>
      </c>
      <c r="AA6" s="2">
        <v>2</v>
      </c>
      <c r="AB6" s="2">
        <v>6</v>
      </c>
      <c r="AC6" s="2">
        <v>5</v>
      </c>
      <c r="AD6" s="2">
        <v>3</v>
      </c>
      <c r="AE6" s="2">
        <v>2</v>
      </c>
      <c r="AF6" s="12">
        <v>3</v>
      </c>
      <c r="AG6" s="18">
        <v>140</v>
      </c>
      <c r="AH6" s="42">
        <f>AVERAGE(B6:AF6)</f>
        <v>4.4838709677419351</v>
      </c>
    </row>
    <row r="7" spans="1:34">
      <c r="A7" s="4" t="s">
        <v>7</v>
      </c>
      <c r="B7" s="2">
        <v>1</v>
      </c>
      <c r="C7" s="2">
        <v>0</v>
      </c>
      <c r="D7" s="2">
        <v>0</v>
      </c>
      <c r="E7" s="2">
        <v>1</v>
      </c>
      <c r="F7" s="2">
        <v>2</v>
      </c>
      <c r="G7" s="2">
        <v>1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3</v>
      </c>
      <c r="N7" s="2">
        <v>2</v>
      </c>
      <c r="O7" s="20">
        <v>1</v>
      </c>
      <c r="P7" s="20">
        <v>1</v>
      </c>
      <c r="Q7" s="2">
        <v>2</v>
      </c>
      <c r="R7" s="2">
        <v>2</v>
      </c>
      <c r="S7" s="2">
        <v>1</v>
      </c>
      <c r="T7" s="2">
        <v>0</v>
      </c>
      <c r="U7" s="2">
        <v>1</v>
      </c>
      <c r="V7" s="2">
        <v>0</v>
      </c>
      <c r="W7" s="2">
        <v>2</v>
      </c>
      <c r="X7" s="2">
        <v>0</v>
      </c>
      <c r="Y7" s="2">
        <v>0</v>
      </c>
      <c r="Z7" s="2">
        <v>1</v>
      </c>
      <c r="AA7" s="2">
        <v>2</v>
      </c>
      <c r="AB7" s="2">
        <v>0</v>
      </c>
      <c r="AC7" s="2">
        <v>0</v>
      </c>
      <c r="AD7" s="2">
        <v>0</v>
      </c>
      <c r="AE7" s="2">
        <v>2</v>
      </c>
      <c r="AF7" s="12">
        <v>1</v>
      </c>
      <c r="AG7" s="18">
        <f>SUM(B7:AF7)</f>
        <v>27</v>
      </c>
      <c r="AH7" s="42">
        <f>AVERAGE(B7:AF7)</f>
        <v>0.87096774193548387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9">
        <f>SUM(B8:AF8)</f>
        <v>2</v>
      </c>
      <c r="AH8" s="43">
        <f>AVERAGE(B8:AF8)</f>
        <v>6.4516129032258063E-2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 t="shared" ref="B10:AG10" si="0">SUM(B4:B8)</f>
        <v>13</v>
      </c>
      <c r="C10" s="9">
        <f t="shared" si="0"/>
        <v>15</v>
      </c>
      <c r="D10" s="9">
        <f t="shared" si="0"/>
        <v>16</v>
      </c>
      <c r="E10" s="9">
        <f t="shared" si="0"/>
        <v>15</v>
      </c>
      <c r="F10" s="9">
        <f t="shared" si="0"/>
        <v>13</v>
      </c>
      <c r="G10" s="9">
        <f t="shared" si="0"/>
        <v>15</v>
      </c>
      <c r="H10" s="9">
        <f t="shared" si="0"/>
        <v>12</v>
      </c>
      <c r="I10" s="9">
        <f t="shared" si="0"/>
        <v>20</v>
      </c>
      <c r="J10" s="9">
        <f t="shared" si="0"/>
        <v>18</v>
      </c>
      <c r="K10" s="9">
        <f t="shared" si="0"/>
        <v>17</v>
      </c>
      <c r="L10" s="9">
        <f t="shared" si="0"/>
        <v>15</v>
      </c>
      <c r="M10" s="9">
        <f t="shared" si="0"/>
        <v>29</v>
      </c>
      <c r="N10" s="9">
        <f t="shared" si="0"/>
        <v>28</v>
      </c>
      <c r="O10" s="9">
        <f t="shared" si="0"/>
        <v>16</v>
      </c>
      <c r="P10" s="9">
        <f t="shared" si="0"/>
        <v>15</v>
      </c>
      <c r="Q10" s="9">
        <f t="shared" si="0"/>
        <v>24</v>
      </c>
      <c r="R10" s="9">
        <f t="shared" si="0"/>
        <v>20</v>
      </c>
      <c r="S10" s="9">
        <f t="shared" si="0"/>
        <v>17</v>
      </c>
      <c r="T10" s="9">
        <f t="shared" si="0"/>
        <v>11</v>
      </c>
      <c r="U10" s="9">
        <f t="shared" si="0"/>
        <v>26</v>
      </c>
      <c r="V10" s="9">
        <f t="shared" si="0"/>
        <v>16</v>
      </c>
      <c r="W10" s="9">
        <f t="shared" si="0"/>
        <v>21</v>
      </c>
      <c r="X10" s="9">
        <f t="shared" si="0"/>
        <v>19</v>
      </c>
      <c r="Y10" s="9">
        <f t="shared" si="0"/>
        <v>18</v>
      </c>
      <c r="Z10" s="9">
        <f t="shared" si="0"/>
        <v>18</v>
      </c>
      <c r="AA10" s="9">
        <f t="shared" si="0"/>
        <v>15</v>
      </c>
      <c r="AB10" s="9">
        <f t="shared" si="0"/>
        <v>20</v>
      </c>
      <c r="AC10" s="9">
        <f t="shared" si="0"/>
        <v>19</v>
      </c>
      <c r="AD10" s="9">
        <f t="shared" si="0"/>
        <v>20</v>
      </c>
      <c r="AE10" s="9">
        <f t="shared" si="0"/>
        <v>16</v>
      </c>
      <c r="AF10" s="14">
        <f t="shared" si="0"/>
        <v>23</v>
      </c>
      <c r="AG10" s="16">
        <f t="shared" si="0"/>
        <v>567</v>
      </c>
      <c r="AH10" s="44">
        <f>AVERAGE(B10:AD10)</f>
        <v>17.96551724137931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 t="s">
        <v>9</v>
      </c>
      <c r="C13" s="45" t="s">
        <v>9</v>
      </c>
      <c r="D13" s="45" t="s">
        <v>9</v>
      </c>
      <c r="E13" s="45" t="s">
        <v>9</v>
      </c>
      <c r="F13" s="45" t="s">
        <v>9</v>
      </c>
      <c r="G13" s="45" t="s">
        <v>9</v>
      </c>
      <c r="H13" s="45" t="s">
        <v>9</v>
      </c>
      <c r="I13" s="45" t="s">
        <v>9</v>
      </c>
      <c r="J13" s="45" t="s">
        <v>9</v>
      </c>
      <c r="K13" s="45" t="s">
        <v>9</v>
      </c>
      <c r="L13" s="45" t="s">
        <v>9</v>
      </c>
      <c r="M13" s="45" t="s">
        <v>9</v>
      </c>
      <c r="N13" s="45" t="s">
        <v>9</v>
      </c>
      <c r="O13" s="45" t="s">
        <v>9</v>
      </c>
      <c r="P13" s="45" t="s">
        <v>9</v>
      </c>
      <c r="Q13" s="45" t="s">
        <v>9</v>
      </c>
      <c r="R13" s="45" t="s">
        <v>9</v>
      </c>
      <c r="S13" s="45" t="s">
        <v>9</v>
      </c>
      <c r="T13" s="45" t="s">
        <v>9</v>
      </c>
      <c r="U13" s="45" t="s">
        <v>9</v>
      </c>
      <c r="V13" s="45" t="s">
        <v>9</v>
      </c>
      <c r="W13" s="45" t="s">
        <v>9</v>
      </c>
      <c r="X13" s="45" t="s">
        <v>9</v>
      </c>
      <c r="Y13" s="45" t="s">
        <v>9</v>
      </c>
      <c r="Z13" s="45" t="s">
        <v>9</v>
      </c>
      <c r="AA13" s="45" t="s">
        <v>9</v>
      </c>
      <c r="AB13" s="45" t="s">
        <v>9</v>
      </c>
      <c r="AC13" s="45" t="s">
        <v>9</v>
      </c>
      <c r="AD13" s="45" t="s">
        <v>9</v>
      </c>
      <c r="AE13" s="45" t="s">
        <v>9</v>
      </c>
      <c r="AF13" s="45" t="s">
        <v>9</v>
      </c>
      <c r="AG13" s="47">
        <v>30</v>
      </c>
      <c r="AH13" s="48">
        <f>AG13/31</f>
        <v>0.967741935483871</v>
      </c>
    </row>
    <row r="14" spans="1:34" ht="15.75" thickBot="1">
      <c r="A14" s="6" t="s">
        <v>18</v>
      </c>
      <c r="B14" s="7">
        <v>2</v>
      </c>
      <c r="C14" s="7">
        <v>4</v>
      </c>
      <c r="D14" s="7">
        <v>5</v>
      </c>
      <c r="E14" s="7">
        <v>5</v>
      </c>
      <c r="F14" s="7">
        <v>2</v>
      </c>
      <c r="G14" s="7">
        <v>5</v>
      </c>
      <c r="H14" s="7">
        <v>4</v>
      </c>
      <c r="I14" s="7">
        <v>1</v>
      </c>
      <c r="J14" s="7">
        <v>4</v>
      </c>
      <c r="K14" s="7">
        <v>6</v>
      </c>
      <c r="L14" s="7">
        <v>1</v>
      </c>
      <c r="M14" s="7">
        <v>8</v>
      </c>
      <c r="N14" s="33">
        <v>7</v>
      </c>
      <c r="O14" s="7">
        <v>5</v>
      </c>
      <c r="P14" s="7">
        <v>9</v>
      </c>
      <c r="Q14" s="7">
        <v>9</v>
      </c>
      <c r="R14" s="7">
        <v>4</v>
      </c>
      <c r="S14" s="7">
        <v>4</v>
      </c>
      <c r="T14" s="7">
        <v>8</v>
      </c>
      <c r="U14" s="7">
        <v>4</v>
      </c>
      <c r="V14" s="7">
        <v>7</v>
      </c>
      <c r="W14" s="7">
        <v>6</v>
      </c>
      <c r="X14" s="7">
        <v>6</v>
      </c>
      <c r="Y14" s="7">
        <v>5</v>
      </c>
      <c r="Z14" s="7">
        <v>7</v>
      </c>
      <c r="AA14" s="7">
        <v>5</v>
      </c>
      <c r="AB14" s="7">
        <v>10</v>
      </c>
      <c r="AC14" s="7">
        <v>5</v>
      </c>
      <c r="AD14" s="7">
        <v>6</v>
      </c>
      <c r="AE14" s="7">
        <v>5</v>
      </c>
      <c r="AF14" s="7">
        <v>5</v>
      </c>
      <c r="AG14" s="24">
        <f>SUM(B14:AF14)</f>
        <v>164</v>
      </c>
      <c r="AH14" s="43">
        <f>AVERAGE(B14:AF14)</f>
        <v>5.290322580645161</v>
      </c>
    </row>
    <row r="15" spans="1:34" ht="3" customHeight="1" thickBot="1">
      <c r="A15" s="22"/>
      <c r="N15" s="32"/>
      <c r="AG15" s="23"/>
      <c r="AH15" s="25"/>
    </row>
    <row r="16" spans="1:34" ht="15.75" thickBot="1">
      <c r="A16" s="8" t="s">
        <v>2</v>
      </c>
      <c r="B16" s="9">
        <f>SUM(B13:B15)</f>
        <v>2</v>
      </c>
      <c r="C16" s="9">
        <f t="shared" ref="C16:AF16" si="1">SUM(C13:C15)</f>
        <v>4</v>
      </c>
      <c r="D16" s="9">
        <f t="shared" si="1"/>
        <v>5</v>
      </c>
      <c r="E16" s="9">
        <f t="shared" si="1"/>
        <v>5</v>
      </c>
      <c r="F16" s="9">
        <f t="shared" si="1"/>
        <v>2</v>
      </c>
      <c r="G16" s="9">
        <f t="shared" si="1"/>
        <v>5</v>
      </c>
      <c r="H16" s="9">
        <f t="shared" si="1"/>
        <v>4</v>
      </c>
      <c r="I16" s="9">
        <f t="shared" si="1"/>
        <v>1</v>
      </c>
      <c r="J16" s="9">
        <f t="shared" si="1"/>
        <v>4</v>
      </c>
      <c r="K16" s="9">
        <f t="shared" si="1"/>
        <v>6</v>
      </c>
      <c r="L16" s="9">
        <f t="shared" si="1"/>
        <v>1</v>
      </c>
      <c r="M16" s="9">
        <f t="shared" si="1"/>
        <v>8</v>
      </c>
      <c r="N16" s="9">
        <f t="shared" si="1"/>
        <v>7</v>
      </c>
      <c r="O16" s="9">
        <f t="shared" si="1"/>
        <v>5</v>
      </c>
      <c r="P16" s="9">
        <f t="shared" si="1"/>
        <v>9</v>
      </c>
      <c r="Q16" s="9">
        <f t="shared" si="1"/>
        <v>9</v>
      </c>
      <c r="R16" s="9">
        <f t="shared" si="1"/>
        <v>4</v>
      </c>
      <c r="S16" s="9">
        <f t="shared" si="1"/>
        <v>4</v>
      </c>
      <c r="T16" s="9">
        <f t="shared" si="1"/>
        <v>8</v>
      </c>
      <c r="U16" s="9">
        <f t="shared" si="1"/>
        <v>4</v>
      </c>
      <c r="V16" s="9">
        <f t="shared" si="1"/>
        <v>7</v>
      </c>
      <c r="W16" s="9">
        <f t="shared" si="1"/>
        <v>6</v>
      </c>
      <c r="X16" s="9">
        <f t="shared" si="1"/>
        <v>6</v>
      </c>
      <c r="Y16" s="9">
        <f t="shared" si="1"/>
        <v>5</v>
      </c>
      <c r="Z16" s="9">
        <f t="shared" si="1"/>
        <v>7</v>
      </c>
      <c r="AA16" s="9">
        <f t="shared" si="1"/>
        <v>5</v>
      </c>
      <c r="AB16" s="9">
        <f t="shared" si="1"/>
        <v>10</v>
      </c>
      <c r="AC16" s="9">
        <f t="shared" si="1"/>
        <v>5</v>
      </c>
      <c r="AD16" s="9">
        <f t="shared" si="1"/>
        <v>6</v>
      </c>
      <c r="AE16" s="9">
        <f t="shared" si="1"/>
        <v>5</v>
      </c>
      <c r="AF16" s="9">
        <f t="shared" si="1"/>
        <v>5</v>
      </c>
      <c r="AG16" s="26">
        <f>SUM(AG13:AG14)</f>
        <v>194</v>
      </c>
      <c r="AH16" s="44">
        <f>AVERAGE(B16:AD16)</f>
        <v>5.3103448275862073</v>
      </c>
    </row>
    <row r="17" spans="1:34" ht="14.25" customHeight="1" thickBot="1"/>
    <row r="18" spans="1:34" ht="16.5" thickBot="1">
      <c r="A18" s="27" t="s">
        <v>13</v>
      </c>
      <c r="B18" s="29">
        <f>SUM(B10,B16)</f>
        <v>15</v>
      </c>
      <c r="C18" s="29">
        <f t="shared" ref="C18:AF18" si="2">SUM(C10,C16)</f>
        <v>19</v>
      </c>
      <c r="D18" s="29">
        <f t="shared" si="2"/>
        <v>21</v>
      </c>
      <c r="E18" s="29">
        <f t="shared" si="2"/>
        <v>20</v>
      </c>
      <c r="F18" s="29">
        <f t="shared" si="2"/>
        <v>15</v>
      </c>
      <c r="G18" s="29">
        <f t="shared" si="2"/>
        <v>20</v>
      </c>
      <c r="H18" s="29">
        <f t="shared" si="2"/>
        <v>16</v>
      </c>
      <c r="I18" s="29">
        <f t="shared" si="2"/>
        <v>21</v>
      </c>
      <c r="J18" s="29">
        <f t="shared" si="2"/>
        <v>22</v>
      </c>
      <c r="K18" s="29">
        <f t="shared" si="2"/>
        <v>23</v>
      </c>
      <c r="L18" s="29">
        <f t="shared" si="2"/>
        <v>16</v>
      </c>
      <c r="M18" s="29">
        <f t="shared" si="2"/>
        <v>37</v>
      </c>
      <c r="N18" s="29">
        <f t="shared" si="2"/>
        <v>35</v>
      </c>
      <c r="O18" s="29">
        <f t="shared" si="2"/>
        <v>21</v>
      </c>
      <c r="P18" s="29">
        <f t="shared" si="2"/>
        <v>24</v>
      </c>
      <c r="Q18" s="29">
        <f t="shared" si="2"/>
        <v>33</v>
      </c>
      <c r="R18" s="29">
        <f t="shared" si="2"/>
        <v>24</v>
      </c>
      <c r="S18" s="29">
        <f t="shared" si="2"/>
        <v>21</v>
      </c>
      <c r="T18" s="29">
        <f t="shared" si="2"/>
        <v>19</v>
      </c>
      <c r="U18" s="29">
        <f t="shared" si="2"/>
        <v>30</v>
      </c>
      <c r="V18" s="29">
        <f t="shared" si="2"/>
        <v>23</v>
      </c>
      <c r="W18" s="29">
        <f t="shared" si="2"/>
        <v>27</v>
      </c>
      <c r="X18" s="29">
        <f t="shared" si="2"/>
        <v>25</v>
      </c>
      <c r="Y18" s="29">
        <f t="shared" si="2"/>
        <v>23</v>
      </c>
      <c r="Z18" s="29">
        <f t="shared" si="2"/>
        <v>25</v>
      </c>
      <c r="AA18" s="29">
        <f t="shared" si="2"/>
        <v>20</v>
      </c>
      <c r="AB18" s="29">
        <f t="shared" si="2"/>
        <v>30</v>
      </c>
      <c r="AC18" s="29">
        <f t="shared" si="2"/>
        <v>24</v>
      </c>
      <c r="AD18" s="29">
        <f t="shared" si="2"/>
        <v>26</v>
      </c>
      <c r="AE18" s="29">
        <f t="shared" si="2"/>
        <v>21</v>
      </c>
      <c r="AF18" s="29">
        <f t="shared" si="2"/>
        <v>28</v>
      </c>
      <c r="AG18" s="28">
        <f>SUM(AG10,AG16)</f>
        <v>761</v>
      </c>
      <c r="AH18" s="44">
        <f>AVERAGE(B18:AD18)</f>
        <v>23.275862068965516</v>
      </c>
    </row>
    <row r="19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31"/>
      <c r="P19" s="31"/>
      <c r="Q19"/>
      <c r="R19" s="31"/>
      <c r="S19" s="31"/>
      <c r="T19" s="34"/>
      <c r="U19" s="34"/>
      <c r="V19" s="34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4">
      <c r="A20" s="247" t="s">
        <v>14</v>
      </c>
      <c r="B20" s="247"/>
      <c r="C20" s="247"/>
      <c r="D20" s="247"/>
      <c r="E20" s="247"/>
      <c r="F20" s="247"/>
      <c r="G20" s="247"/>
      <c r="H20" s="247"/>
      <c r="I20" s="247"/>
      <c r="J20" s="247"/>
    </row>
    <row r="21" spans="1:34">
      <c r="A21" s="247" t="s">
        <v>15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</row>
  </sheetData>
  <mergeCells count="6">
    <mergeCell ref="A20:J20"/>
    <mergeCell ref="A21:N21"/>
    <mergeCell ref="A1:A2"/>
    <mergeCell ref="B1:AH1"/>
    <mergeCell ref="A3:AH3"/>
    <mergeCell ref="A12:AH12"/>
  </mergeCells>
  <pageMargins left="0.62992125984251968" right="0.23622047244094491" top="1.1811023622047245" bottom="0.35433070866141736" header="0.31496062992125984" footer="0.31496062992125984"/>
  <pageSetup paperSize="9" orientation="landscape" r:id="rId1"/>
  <headerFooter>
    <oddHeader>&amp;CDEPARTAMENTO DE SERVIÇOS FUNERÁRIOS - SSP01SEÇÃO TÉCNICA DE INFORMAÇÕES GERENCIAIS - SSP01.04.02&amp;R&amp;9 25/05/2020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72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19</v>
      </c>
      <c r="C4" s="21">
        <v>15</v>
      </c>
      <c r="D4" s="21">
        <v>11</v>
      </c>
      <c r="E4" s="21">
        <v>16</v>
      </c>
      <c r="F4" s="21">
        <v>7</v>
      </c>
      <c r="G4" s="21">
        <v>10</v>
      </c>
      <c r="H4" s="21">
        <v>11</v>
      </c>
      <c r="I4" s="21">
        <v>18</v>
      </c>
      <c r="J4" s="21">
        <v>21</v>
      </c>
      <c r="K4" s="21">
        <v>17</v>
      </c>
      <c r="L4" s="21">
        <v>8</v>
      </c>
      <c r="M4" s="21">
        <v>12</v>
      </c>
      <c r="N4" s="21">
        <v>15</v>
      </c>
      <c r="O4" s="21">
        <v>13</v>
      </c>
      <c r="P4" s="21">
        <v>6</v>
      </c>
      <c r="Q4" s="21">
        <v>6</v>
      </c>
      <c r="R4" s="10">
        <v>18</v>
      </c>
      <c r="S4" s="10">
        <v>12</v>
      </c>
      <c r="T4" s="10">
        <v>12</v>
      </c>
      <c r="U4" s="10">
        <v>17</v>
      </c>
      <c r="V4" s="10">
        <v>12</v>
      </c>
      <c r="W4" s="10">
        <v>14</v>
      </c>
      <c r="X4" s="10">
        <v>20</v>
      </c>
      <c r="Y4" s="10">
        <v>21</v>
      </c>
      <c r="Z4" s="10">
        <v>19</v>
      </c>
      <c r="AA4" s="10">
        <v>14</v>
      </c>
      <c r="AB4" s="10">
        <v>14</v>
      </c>
      <c r="AC4" s="10">
        <v>15</v>
      </c>
      <c r="AD4" s="10">
        <v>13</v>
      </c>
      <c r="AE4" s="10">
        <v>21</v>
      </c>
      <c r="AF4" s="96">
        <v>14</v>
      </c>
      <c r="AG4" s="17">
        <f>SUM(B4:AF4)</f>
        <v>441</v>
      </c>
      <c r="AH4" s="41">
        <f>AVERAGE(B4:AF4)</f>
        <v>14.225806451612904</v>
      </c>
    </row>
    <row r="5" spans="1:34" ht="15.75" thickBot="1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1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1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1</v>
      </c>
      <c r="AB5" s="45">
        <v>0</v>
      </c>
      <c r="AC5" s="45">
        <v>0</v>
      </c>
      <c r="AD5" s="45">
        <v>0</v>
      </c>
      <c r="AE5" s="45">
        <v>1</v>
      </c>
      <c r="AF5" s="113">
        <v>0</v>
      </c>
      <c r="AG5" s="17">
        <f t="shared" ref="AG5:AG8" si="0">SUM(B5:AF5)</f>
        <v>4</v>
      </c>
      <c r="AH5" s="41">
        <f t="shared" ref="AH5:AH8" si="1">AVERAGE(B5:AF5)</f>
        <v>0.12903225806451613</v>
      </c>
    </row>
    <row r="6" spans="1:34" ht="15.75" thickBot="1">
      <c r="A6" s="4" t="s">
        <v>6</v>
      </c>
      <c r="B6" s="20">
        <v>9</v>
      </c>
      <c r="C6" s="20">
        <v>5</v>
      </c>
      <c r="D6" s="20">
        <v>4</v>
      </c>
      <c r="E6" s="20">
        <v>11</v>
      </c>
      <c r="F6" s="20">
        <v>4</v>
      </c>
      <c r="G6" s="20">
        <v>3</v>
      </c>
      <c r="H6" s="20">
        <v>6</v>
      </c>
      <c r="I6" s="20">
        <v>2</v>
      </c>
      <c r="J6" s="20">
        <v>2</v>
      </c>
      <c r="K6" s="20">
        <v>5</v>
      </c>
      <c r="L6" s="20">
        <v>3</v>
      </c>
      <c r="M6" s="20">
        <v>2</v>
      </c>
      <c r="N6" s="20">
        <v>9</v>
      </c>
      <c r="O6" s="20">
        <v>3</v>
      </c>
      <c r="P6" s="20">
        <v>3</v>
      </c>
      <c r="Q6" s="20">
        <v>4</v>
      </c>
      <c r="R6" s="2">
        <v>4</v>
      </c>
      <c r="S6" s="2">
        <v>6</v>
      </c>
      <c r="T6" s="20">
        <v>5</v>
      </c>
      <c r="U6" s="2">
        <v>9</v>
      </c>
      <c r="V6" s="2">
        <v>9</v>
      </c>
      <c r="W6" s="2">
        <v>5</v>
      </c>
      <c r="X6" s="2">
        <v>4</v>
      </c>
      <c r="Y6" s="2">
        <v>4</v>
      </c>
      <c r="Z6" s="2">
        <v>3</v>
      </c>
      <c r="AA6" s="2">
        <v>6</v>
      </c>
      <c r="AB6" s="2">
        <v>3</v>
      </c>
      <c r="AC6" s="2">
        <v>1</v>
      </c>
      <c r="AD6" s="2">
        <v>3</v>
      </c>
      <c r="AE6" s="2">
        <v>3</v>
      </c>
      <c r="AF6" s="97">
        <v>3</v>
      </c>
      <c r="AG6" s="17">
        <f t="shared" si="0"/>
        <v>143</v>
      </c>
      <c r="AH6" s="41">
        <f t="shared" si="1"/>
        <v>4.612903225806452</v>
      </c>
    </row>
    <row r="7" spans="1:34" ht="15.75" thickBot="1">
      <c r="A7" s="4" t="s">
        <v>7</v>
      </c>
      <c r="B7" s="2">
        <v>0</v>
      </c>
      <c r="C7" s="2">
        <v>2</v>
      </c>
      <c r="D7" s="2">
        <v>0</v>
      </c>
      <c r="E7" s="2">
        <v>0</v>
      </c>
      <c r="F7" s="2">
        <v>0</v>
      </c>
      <c r="G7" s="2">
        <v>0</v>
      </c>
      <c r="H7" s="20">
        <v>0</v>
      </c>
      <c r="I7" s="2">
        <v>2</v>
      </c>
      <c r="J7" s="2">
        <v>0</v>
      </c>
      <c r="K7" s="2">
        <v>1</v>
      </c>
      <c r="L7" s="2">
        <v>1</v>
      </c>
      <c r="M7" s="2">
        <v>2</v>
      </c>
      <c r="N7" s="2">
        <v>2</v>
      </c>
      <c r="O7" s="2">
        <v>1</v>
      </c>
      <c r="P7" s="20">
        <v>0</v>
      </c>
      <c r="Q7" s="2">
        <v>0</v>
      </c>
      <c r="R7" s="2">
        <v>2</v>
      </c>
      <c r="S7" s="2">
        <v>1</v>
      </c>
      <c r="T7" s="2">
        <v>1</v>
      </c>
      <c r="U7" s="2">
        <v>1</v>
      </c>
      <c r="V7" s="2">
        <v>2</v>
      </c>
      <c r="W7" s="2">
        <v>3</v>
      </c>
      <c r="X7" s="2">
        <v>2</v>
      </c>
      <c r="Y7" s="2">
        <v>3</v>
      </c>
      <c r="Z7" s="2">
        <v>3</v>
      </c>
      <c r="AA7" s="2">
        <v>0</v>
      </c>
      <c r="AB7" s="2">
        <v>0</v>
      </c>
      <c r="AC7" s="2">
        <v>5</v>
      </c>
      <c r="AD7" s="2">
        <v>0</v>
      </c>
      <c r="AE7" s="2">
        <v>4</v>
      </c>
      <c r="AF7" s="97">
        <v>2</v>
      </c>
      <c r="AG7" s="17">
        <f t="shared" si="0"/>
        <v>40</v>
      </c>
      <c r="AH7" s="41">
        <f t="shared" si="1"/>
        <v>1.2903225806451613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7">
        <f t="shared" si="0"/>
        <v>0</v>
      </c>
      <c r="AH8" s="41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28</v>
      </c>
      <c r="C10" s="9">
        <f t="shared" ref="C10:AF10" si="2">IF(C4&lt;&gt;"",SUM(C4:C8),"")</f>
        <v>22</v>
      </c>
      <c r="D10" s="9">
        <f t="shared" si="2"/>
        <v>15</v>
      </c>
      <c r="E10" s="9">
        <f t="shared" si="2"/>
        <v>27</v>
      </c>
      <c r="F10" s="9">
        <f t="shared" si="2"/>
        <v>12</v>
      </c>
      <c r="G10" s="9">
        <f t="shared" si="2"/>
        <v>13</v>
      </c>
      <c r="H10" s="9">
        <f t="shared" si="2"/>
        <v>17</v>
      </c>
      <c r="I10" s="9">
        <f t="shared" si="2"/>
        <v>22</v>
      </c>
      <c r="J10" s="9">
        <f t="shared" si="2"/>
        <v>23</v>
      </c>
      <c r="K10" s="9">
        <f t="shared" si="2"/>
        <v>23</v>
      </c>
      <c r="L10" s="9">
        <f t="shared" si="2"/>
        <v>12</v>
      </c>
      <c r="M10" s="9">
        <f t="shared" si="2"/>
        <v>17</v>
      </c>
      <c r="N10" s="9">
        <f t="shared" si="2"/>
        <v>26</v>
      </c>
      <c r="O10" s="9">
        <f t="shared" si="2"/>
        <v>17</v>
      </c>
      <c r="P10" s="9">
        <f t="shared" si="2"/>
        <v>9</v>
      </c>
      <c r="Q10" s="9">
        <f t="shared" si="2"/>
        <v>10</v>
      </c>
      <c r="R10" s="9">
        <f t="shared" si="2"/>
        <v>24</v>
      </c>
      <c r="S10" s="9">
        <f t="shared" si="2"/>
        <v>19</v>
      </c>
      <c r="T10" s="9">
        <f t="shared" si="2"/>
        <v>18</v>
      </c>
      <c r="U10" s="9">
        <f t="shared" si="2"/>
        <v>27</v>
      </c>
      <c r="V10" s="9">
        <f t="shared" si="2"/>
        <v>23</v>
      </c>
      <c r="W10" s="9">
        <f t="shared" si="2"/>
        <v>22</v>
      </c>
      <c r="X10" s="9">
        <f t="shared" si="2"/>
        <v>26</v>
      </c>
      <c r="Y10" s="9">
        <f t="shared" si="2"/>
        <v>28</v>
      </c>
      <c r="Z10" s="9">
        <f t="shared" si="2"/>
        <v>25</v>
      </c>
      <c r="AA10" s="9">
        <f t="shared" si="2"/>
        <v>21</v>
      </c>
      <c r="AB10" s="9">
        <f t="shared" si="2"/>
        <v>17</v>
      </c>
      <c r="AC10" s="9">
        <f t="shared" si="2"/>
        <v>21</v>
      </c>
      <c r="AD10" s="9">
        <f t="shared" si="2"/>
        <v>16</v>
      </c>
      <c r="AE10" s="9">
        <f t="shared" si="2"/>
        <v>29</v>
      </c>
      <c r="AF10" s="9">
        <f t="shared" si="2"/>
        <v>19</v>
      </c>
      <c r="AG10" s="16">
        <f>SUM(B10:AF10)</f>
        <v>628</v>
      </c>
      <c r="AH10" s="44">
        <f>AVERAGE(B10:AF10)</f>
        <v>20.258064516129032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2</v>
      </c>
      <c r="C13" s="46">
        <v>2</v>
      </c>
      <c r="D13" s="46">
        <v>0</v>
      </c>
      <c r="E13" s="45">
        <v>0</v>
      </c>
      <c r="F13" s="46">
        <v>0</v>
      </c>
      <c r="G13" s="46">
        <v>0</v>
      </c>
      <c r="H13" s="45">
        <v>1</v>
      </c>
      <c r="I13" s="46">
        <v>2</v>
      </c>
      <c r="J13" s="46">
        <v>0</v>
      </c>
      <c r="K13" s="46">
        <v>0</v>
      </c>
      <c r="L13" s="46">
        <v>1</v>
      </c>
      <c r="M13" s="46">
        <v>1</v>
      </c>
      <c r="N13" s="46">
        <v>0</v>
      </c>
      <c r="O13" s="46">
        <v>1</v>
      </c>
      <c r="P13" s="46">
        <v>0</v>
      </c>
      <c r="Q13" s="46">
        <v>0</v>
      </c>
      <c r="R13" s="46">
        <v>0</v>
      </c>
      <c r="S13" s="46">
        <v>0</v>
      </c>
      <c r="T13" s="46">
        <v>1</v>
      </c>
      <c r="U13" s="46">
        <v>0</v>
      </c>
      <c r="V13" s="46">
        <v>0</v>
      </c>
      <c r="W13" s="46">
        <v>1</v>
      </c>
      <c r="X13" s="46">
        <v>0</v>
      </c>
      <c r="Y13" s="46">
        <v>0</v>
      </c>
      <c r="Z13" s="46">
        <v>0</v>
      </c>
      <c r="AA13" s="46">
        <v>1</v>
      </c>
      <c r="AB13" s="46">
        <v>0</v>
      </c>
      <c r="AC13" s="46">
        <v>2</v>
      </c>
      <c r="AD13" s="46">
        <v>1</v>
      </c>
      <c r="AE13" s="46">
        <v>0</v>
      </c>
      <c r="AF13" s="99">
        <v>0</v>
      </c>
      <c r="AG13" s="47">
        <f>SUM(B13:AF13)</f>
        <v>16</v>
      </c>
      <c r="AH13" s="42">
        <f>AVERAGE(B13:AF13)</f>
        <v>0.5161290322580645</v>
      </c>
    </row>
    <row r="14" spans="1:34">
      <c r="A14" s="103" t="s">
        <v>50</v>
      </c>
      <c r="B14" s="100">
        <v>5</v>
      </c>
      <c r="C14" s="101">
        <v>2</v>
      </c>
      <c r="D14" s="101">
        <v>5</v>
      </c>
      <c r="E14" s="101">
        <v>4</v>
      </c>
      <c r="F14" s="101">
        <v>2</v>
      </c>
      <c r="G14" s="101">
        <v>2</v>
      </c>
      <c r="H14" s="101">
        <v>3</v>
      </c>
      <c r="I14" s="100">
        <v>0</v>
      </c>
      <c r="J14" s="101">
        <v>3</v>
      </c>
      <c r="K14" s="101">
        <v>4</v>
      </c>
      <c r="L14" s="101">
        <v>7</v>
      </c>
      <c r="M14" s="101">
        <v>3</v>
      </c>
      <c r="N14" s="101">
        <v>4</v>
      </c>
      <c r="O14" s="101">
        <v>3</v>
      </c>
      <c r="P14" s="101">
        <v>3</v>
      </c>
      <c r="Q14" s="101">
        <v>2</v>
      </c>
      <c r="R14" s="101">
        <v>5</v>
      </c>
      <c r="S14" s="101">
        <v>2</v>
      </c>
      <c r="T14" s="101">
        <v>2</v>
      </c>
      <c r="U14" s="100">
        <v>2</v>
      </c>
      <c r="V14" s="101">
        <v>0</v>
      </c>
      <c r="W14" s="101">
        <v>3</v>
      </c>
      <c r="X14" s="101">
        <v>4</v>
      </c>
      <c r="Y14" s="101">
        <v>1</v>
      </c>
      <c r="Z14" s="101">
        <v>2</v>
      </c>
      <c r="AA14" s="101">
        <v>0</v>
      </c>
      <c r="AB14" s="101">
        <v>6</v>
      </c>
      <c r="AC14" s="101">
        <v>7</v>
      </c>
      <c r="AD14" s="101">
        <v>3</v>
      </c>
      <c r="AE14" s="101">
        <v>2</v>
      </c>
      <c r="AF14" s="102">
        <v>5</v>
      </c>
      <c r="AG14" s="47">
        <f t="shared" ref="AG14:AG15" si="3">SUM(B14:AF14)</f>
        <v>96</v>
      </c>
      <c r="AH14" s="42">
        <f t="shared" ref="AH14:AH15" si="4">AVERAGE(B14:AF14)</f>
        <v>3.096774193548387</v>
      </c>
    </row>
    <row r="15" spans="1:34" ht="15.75" thickBot="1">
      <c r="A15" s="103" t="s">
        <v>51</v>
      </c>
      <c r="B15" s="7">
        <v>2</v>
      </c>
      <c r="C15" s="33">
        <v>4</v>
      </c>
      <c r="D15" s="7">
        <v>3</v>
      </c>
      <c r="E15" s="33">
        <v>2</v>
      </c>
      <c r="F15" s="33">
        <v>3</v>
      </c>
      <c r="G15" s="33">
        <v>2</v>
      </c>
      <c r="H15" s="33">
        <v>2</v>
      </c>
      <c r="I15" s="33">
        <v>3</v>
      </c>
      <c r="J15" s="33">
        <v>4</v>
      </c>
      <c r="K15" s="7">
        <v>1</v>
      </c>
      <c r="L15" s="7">
        <v>2</v>
      </c>
      <c r="M15" s="7">
        <v>3</v>
      </c>
      <c r="N15" s="33">
        <v>3</v>
      </c>
      <c r="O15" s="33">
        <v>1</v>
      </c>
      <c r="P15" s="33">
        <v>2</v>
      </c>
      <c r="Q15" s="7">
        <v>0</v>
      </c>
      <c r="R15" s="33">
        <v>3</v>
      </c>
      <c r="S15" s="33">
        <v>1</v>
      </c>
      <c r="T15" s="33">
        <v>3</v>
      </c>
      <c r="U15" s="7">
        <v>1</v>
      </c>
      <c r="V15" s="33">
        <v>1</v>
      </c>
      <c r="W15" s="33">
        <v>4</v>
      </c>
      <c r="X15" s="33">
        <v>1</v>
      </c>
      <c r="Y15" s="33">
        <v>1</v>
      </c>
      <c r="Z15" s="33">
        <v>4</v>
      </c>
      <c r="AA15" s="33">
        <v>5</v>
      </c>
      <c r="AB15" s="33">
        <v>4</v>
      </c>
      <c r="AC15" s="7">
        <v>3</v>
      </c>
      <c r="AD15" s="7">
        <v>0</v>
      </c>
      <c r="AE15" s="7">
        <v>1</v>
      </c>
      <c r="AF15" s="13">
        <v>2</v>
      </c>
      <c r="AG15" s="47">
        <f t="shared" si="3"/>
        <v>71</v>
      </c>
      <c r="AH15" s="42">
        <f t="shared" si="4"/>
        <v>2.2903225806451615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9</v>
      </c>
      <c r="C17" s="9">
        <f t="shared" ref="C17:AF17" si="5">IF(C15 &lt;&gt; "",SUM(C13:C15),"")</f>
        <v>8</v>
      </c>
      <c r="D17" s="9">
        <f t="shared" si="5"/>
        <v>8</v>
      </c>
      <c r="E17" s="9">
        <f t="shared" si="5"/>
        <v>6</v>
      </c>
      <c r="F17" s="9">
        <f t="shared" si="5"/>
        <v>5</v>
      </c>
      <c r="G17" s="9">
        <f t="shared" si="5"/>
        <v>4</v>
      </c>
      <c r="H17" s="9">
        <f t="shared" si="5"/>
        <v>6</v>
      </c>
      <c r="I17" s="9">
        <f t="shared" si="5"/>
        <v>5</v>
      </c>
      <c r="J17" s="9">
        <f t="shared" si="5"/>
        <v>7</v>
      </c>
      <c r="K17" s="9">
        <f t="shared" si="5"/>
        <v>5</v>
      </c>
      <c r="L17" s="9">
        <f t="shared" si="5"/>
        <v>10</v>
      </c>
      <c r="M17" s="9">
        <f t="shared" si="5"/>
        <v>7</v>
      </c>
      <c r="N17" s="9">
        <f t="shared" si="5"/>
        <v>7</v>
      </c>
      <c r="O17" s="9">
        <f t="shared" si="5"/>
        <v>5</v>
      </c>
      <c r="P17" s="9">
        <f t="shared" si="5"/>
        <v>5</v>
      </c>
      <c r="Q17" s="9">
        <f t="shared" si="5"/>
        <v>2</v>
      </c>
      <c r="R17" s="9">
        <f t="shared" si="5"/>
        <v>8</v>
      </c>
      <c r="S17" s="9">
        <f t="shared" si="5"/>
        <v>3</v>
      </c>
      <c r="T17" s="9">
        <f t="shared" si="5"/>
        <v>6</v>
      </c>
      <c r="U17" s="9">
        <f t="shared" si="5"/>
        <v>3</v>
      </c>
      <c r="V17" s="9">
        <f t="shared" si="5"/>
        <v>1</v>
      </c>
      <c r="W17" s="9">
        <f t="shared" si="5"/>
        <v>8</v>
      </c>
      <c r="X17" s="9">
        <f t="shared" si="5"/>
        <v>5</v>
      </c>
      <c r="Y17" s="9">
        <f t="shared" si="5"/>
        <v>2</v>
      </c>
      <c r="Z17" s="9">
        <f t="shared" si="5"/>
        <v>6</v>
      </c>
      <c r="AA17" s="9">
        <f t="shared" si="5"/>
        <v>6</v>
      </c>
      <c r="AB17" s="9">
        <f t="shared" si="5"/>
        <v>10</v>
      </c>
      <c r="AC17" s="9">
        <f t="shared" si="5"/>
        <v>12</v>
      </c>
      <c r="AD17" s="9">
        <f t="shared" si="5"/>
        <v>4</v>
      </c>
      <c r="AE17" s="9">
        <f t="shared" si="5"/>
        <v>3</v>
      </c>
      <c r="AF17" s="9">
        <f t="shared" si="5"/>
        <v>7</v>
      </c>
      <c r="AG17" s="26">
        <f>SUM(B17:AF17)</f>
        <v>183</v>
      </c>
      <c r="AH17" s="44">
        <f>AVERAGE(B17:AF17)</f>
        <v>5.903225806451613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37</v>
      </c>
      <c r="C19" s="29">
        <f t="shared" ref="C19:AF19" si="6">IF(C17&lt;&gt;"",SUM(C10,C17),"")</f>
        <v>30</v>
      </c>
      <c r="D19" s="29">
        <f t="shared" si="6"/>
        <v>23</v>
      </c>
      <c r="E19" s="29">
        <f t="shared" si="6"/>
        <v>33</v>
      </c>
      <c r="F19" s="29">
        <f t="shared" si="6"/>
        <v>17</v>
      </c>
      <c r="G19" s="29">
        <f t="shared" si="6"/>
        <v>17</v>
      </c>
      <c r="H19" s="29">
        <f t="shared" si="6"/>
        <v>23</v>
      </c>
      <c r="I19" s="29">
        <f t="shared" si="6"/>
        <v>27</v>
      </c>
      <c r="J19" s="29">
        <f t="shared" si="6"/>
        <v>30</v>
      </c>
      <c r="K19" s="29">
        <f t="shared" si="6"/>
        <v>28</v>
      </c>
      <c r="L19" s="29">
        <f t="shared" si="6"/>
        <v>22</v>
      </c>
      <c r="M19" s="29">
        <f t="shared" si="6"/>
        <v>24</v>
      </c>
      <c r="N19" s="29">
        <f t="shared" si="6"/>
        <v>33</v>
      </c>
      <c r="O19" s="29">
        <f t="shared" si="6"/>
        <v>22</v>
      </c>
      <c r="P19" s="29">
        <f t="shared" si="6"/>
        <v>14</v>
      </c>
      <c r="Q19" s="29">
        <f t="shared" si="6"/>
        <v>12</v>
      </c>
      <c r="R19" s="29">
        <f t="shared" si="6"/>
        <v>32</v>
      </c>
      <c r="S19" s="29">
        <f t="shared" si="6"/>
        <v>22</v>
      </c>
      <c r="T19" s="29">
        <f t="shared" si="6"/>
        <v>24</v>
      </c>
      <c r="U19" s="29">
        <f t="shared" si="6"/>
        <v>30</v>
      </c>
      <c r="V19" s="29">
        <f t="shared" si="6"/>
        <v>24</v>
      </c>
      <c r="W19" s="29">
        <f t="shared" si="6"/>
        <v>30</v>
      </c>
      <c r="X19" s="29">
        <f t="shared" si="6"/>
        <v>31</v>
      </c>
      <c r="Y19" s="29">
        <f t="shared" si="6"/>
        <v>30</v>
      </c>
      <c r="Z19" s="29">
        <f t="shared" si="6"/>
        <v>31</v>
      </c>
      <c r="AA19" s="29">
        <f t="shared" si="6"/>
        <v>27</v>
      </c>
      <c r="AB19" s="29">
        <f t="shared" si="6"/>
        <v>27</v>
      </c>
      <c r="AC19" s="29">
        <f t="shared" si="6"/>
        <v>33</v>
      </c>
      <c r="AD19" s="29">
        <f t="shared" si="6"/>
        <v>20</v>
      </c>
      <c r="AE19" s="29">
        <f t="shared" si="6"/>
        <v>32</v>
      </c>
      <c r="AF19" s="29">
        <f t="shared" si="6"/>
        <v>26</v>
      </c>
      <c r="AG19" s="28">
        <f>SUM(AG10,AG17)</f>
        <v>811</v>
      </c>
      <c r="AH19" s="44">
        <f>AVERAGE(B19:AF19)</f>
        <v>26.161290322580644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55"/>
    </row>
    <row r="4" spans="1:34" ht="15.75" thickBot="1">
      <c r="A4" s="3" t="s">
        <v>5</v>
      </c>
      <c r="B4" s="21">
        <v>14</v>
      </c>
      <c r="C4" s="21">
        <v>20</v>
      </c>
      <c r="D4" s="21">
        <v>20</v>
      </c>
      <c r="E4" s="21">
        <v>13</v>
      </c>
      <c r="F4" s="21">
        <v>10</v>
      </c>
      <c r="G4" s="21">
        <v>15</v>
      </c>
      <c r="H4" s="21">
        <v>14</v>
      </c>
      <c r="I4" s="21">
        <v>13</v>
      </c>
      <c r="J4" s="21">
        <v>11</v>
      </c>
      <c r="K4" s="21">
        <v>12</v>
      </c>
      <c r="L4" s="21">
        <v>18</v>
      </c>
      <c r="M4" s="21">
        <v>9</v>
      </c>
      <c r="N4" s="21">
        <v>11</v>
      </c>
      <c r="O4" s="21">
        <v>12</v>
      </c>
      <c r="P4" s="21">
        <v>12</v>
      </c>
      <c r="Q4" s="21">
        <v>10</v>
      </c>
      <c r="R4" s="10">
        <v>15</v>
      </c>
      <c r="S4" s="10">
        <v>10</v>
      </c>
      <c r="T4" s="10">
        <v>17</v>
      </c>
      <c r="U4" s="10">
        <v>16</v>
      </c>
      <c r="V4" s="10">
        <v>25</v>
      </c>
      <c r="W4" s="10">
        <v>20</v>
      </c>
      <c r="X4" s="10">
        <v>20</v>
      </c>
      <c r="Y4" s="10">
        <v>16</v>
      </c>
      <c r="Z4" s="10">
        <v>15</v>
      </c>
      <c r="AA4" s="10">
        <v>14</v>
      </c>
      <c r="AB4" s="10">
        <v>15</v>
      </c>
      <c r="AC4" s="10">
        <v>18</v>
      </c>
      <c r="AD4" s="10">
        <v>14</v>
      </c>
      <c r="AE4" s="10">
        <v>11</v>
      </c>
      <c r="AF4" s="96"/>
      <c r="AG4" s="17">
        <f>SUM(B4:AE4)</f>
        <v>440</v>
      </c>
      <c r="AH4" s="115">
        <f>AVERAGE(B4:AE4)</f>
        <v>14.666666666666666</v>
      </c>
    </row>
    <row r="5" spans="1:34" ht="15.75" thickBot="1">
      <c r="A5" s="38" t="s">
        <v>68</v>
      </c>
      <c r="B5" s="46">
        <v>0</v>
      </c>
      <c r="C5" s="46">
        <v>0</v>
      </c>
      <c r="D5" s="46">
        <v>3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  <c r="J5" s="46">
        <v>0</v>
      </c>
      <c r="K5" s="46">
        <v>1</v>
      </c>
      <c r="L5" s="46">
        <v>1</v>
      </c>
      <c r="M5" s="46">
        <v>0</v>
      </c>
      <c r="N5" s="46">
        <v>0</v>
      </c>
      <c r="O5" s="46">
        <v>0</v>
      </c>
      <c r="P5" s="46">
        <v>1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1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/>
      <c r="AG5" s="18">
        <f t="shared" ref="AG5:AG8" si="0">SUM(B5:AE5)</f>
        <v>8</v>
      </c>
      <c r="AH5" s="115">
        <f t="shared" ref="AH5:AH8" si="1">AVERAGE(B5:AE5)</f>
        <v>0.26666666666666666</v>
      </c>
    </row>
    <row r="6" spans="1:34" ht="15.75" thickBot="1">
      <c r="A6" s="4" t="s">
        <v>6</v>
      </c>
      <c r="B6" s="20">
        <v>5</v>
      </c>
      <c r="C6" s="20">
        <v>5</v>
      </c>
      <c r="D6" s="20">
        <v>0</v>
      </c>
      <c r="E6" s="20">
        <v>2</v>
      </c>
      <c r="F6" s="20">
        <v>3</v>
      </c>
      <c r="G6" s="20">
        <v>4</v>
      </c>
      <c r="H6" s="20">
        <v>8</v>
      </c>
      <c r="I6" s="20">
        <v>2</v>
      </c>
      <c r="J6" s="20">
        <v>6</v>
      </c>
      <c r="K6" s="20">
        <v>8</v>
      </c>
      <c r="L6" s="20">
        <v>3</v>
      </c>
      <c r="M6" s="20">
        <v>4</v>
      </c>
      <c r="N6" s="20">
        <v>2</v>
      </c>
      <c r="O6" s="20">
        <v>7</v>
      </c>
      <c r="P6" s="20">
        <v>2</v>
      </c>
      <c r="Q6" s="20">
        <v>6</v>
      </c>
      <c r="R6" s="2">
        <v>5</v>
      </c>
      <c r="S6" s="2">
        <v>8</v>
      </c>
      <c r="T6" s="20">
        <v>6</v>
      </c>
      <c r="U6" s="2">
        <v>10</v>
      </c>
      <c r="V6" s="2">
        <v>5</v>
      </c>
      <c r="W6" s="2">
        <v>6</v>
      </c>
      <c r="X6" s="2">
        <v>6</v>
      </c>
      <c r="Y6" s="2">
        <v>5</v>
      </c>
      <c r="Z6" s="2">
        <v>3</v>
      </c>
      <c r="AA6" s="2">
        <v>5</v>
      </c>
      <c r="AB6" s="2">
        <v>3</v>
      </c>
      <c r="AC6" s="2">
        <v>6</v>
      </c>
      <c r="AD6" s="2">
        <v>4</v>
      </c>
      <c r="AE6" s="2">
        <v>6</v>
      </c>
      <c r="AF6" s="97"/>
      <c r="AG6" s="18">
        <f t="shared" si="0"/>
        <v>145</v>
      </c>
      <c r="AH6" s="115">
        <f t="shared" si="1"/>
        <v>4.833333333333333</v>
      </c>
    </row>
    <row r="7" spans="1:34" ht="15.75" thickBot="1">
      <c r="A7" s="4" t="s">
        <v>7</v>
      </c>
      <c r="B7" s="2">
        <v>1</v>
      </c>
      <c r="C7" s="2">
        <v>3</v>
      </c>
      <c r="D7" s="2">
        <v>1</v>
      </c>
      <c r="E7" s="2">
        <v>2</v>
      </c>
      <c r="F7" s="2">
        <v>0</v>
      </c>
      <c r="G7" s="2">
        <v>0</v>
      </c>
      <c r="H7" s="20">
        <v>1</v>
      </c>
      <c r="I7" s="2">
        <v>4</v>
      </c>
      <c r="J7" s="2">
        <v>1</v>
      </c>
      <c r="K7" s="2">
        <v>1</v>
      </c>
      <c r="L7" s="2">
        <v>3</v>
      </c>
      <c r="M7" s="2">
        <v>2</v>
      </c>
      <c r="N7" s="2">
        <v>1</v>
      </c>
      <c r="O7" s="2">
        <v>1</v>
      </c>
      <c r="P7" s="20">
        <v>2</v>
      </c>
      <c r="Q7" s="2">
        <v>0</v>
      </c>
      <c r="R7" s="2">
        <v>1</v>
      </c>
      <c r="S7" s="2">
        <v>1</v>
      </c>
      <c r="T7" s="2">
        <v>0</v>
      </c>
      <c r="U7" s="2">
        <v>2</v>
      </c>
      <c r="V7" s="2">
        <v>1</v>
      </c>
      <c r="W7" s="2">
        <v>1</v>
      </c>
      <c r="X7" s="2">
        <v>2</v>
      </c>
      <c r="Y7" s="2">
        <v>3</v>
      </c>
      <c r="Z7" s="2">
        <v>1</v>
      </c>
      <c r="AA7" s="2">
        <v>2</v>
      </c>
      <c r="AB7" s="2">
        <v>3</v>
      </c>
      <c r="AC7" s="2">
        <v>1</v>
      </c>
      <c r="AD7" s="2">
        <v>1</v>
      </c>
      <c r="AE7" s="2">
        <v>2</v>
      </c>
      <c r="AF7" s="97"/>
      <c r="AG7" s="18">
        <f t="shared" si="0"/>
        <v>44</v>
      </c>
      <c r="AH7" s="115">
        <f t="shared" si="1"/>
        <v>1.4666666666666666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9">
        <f t="shared" si="0"/>
        <v>2</v>
      </c>
      <c r="AH8" s="115">
        <f t="shared" si="1"/>
        <v>6.6666666666666666E-2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20</v>
      </c>
      <c r="C10" s="9">
        <f t="shared" ref="C10:AF10" si="2">IF(C4&lt;&gt;"",SUM(C4:C8),"")</f>
        <v>28</v>
      </c>
      <c r="D10" s="9">
        <f t="shared" si="2"/>
        <v>24</v>
      </c>
      <c r="E10" s="9">
        <f t="shared" si="2"/>
        <v>17</v>
      </c>
      <c r="F10" s="9">
        <f t="shared" si="2"/>
        <v>13</v>
      </c>
      <c r="G10" s="9">
        <f t="shared" si="2"/>
        <v>19</v>
      </c>
      <c r="H10" s="9">
        <f t="shared" si="2"/>
        <v>23</v>
      </c>
      <c r="I10" s="9">
        <f t="shared" si="2"/>
        <v>20</v>
      </c>
      <c r="J10" s="9">
        <f t="shared" si="2"/>
        <v>18</v>
      </c>
      <c r="K10" s="9">
        <f t="shared" si="2"/>
        <v>22</v>
      </c>
      <c r="L10" s="9">
        <f t="shared" si="2"/>
        <v>25</v>
      </c>
      <c r="M10" s="9">
        <f t="shared" si="2"/>
        <v>15</v>
      </c>
      <c r="N10" s="9">
        <f t="shared" si="2"/>
        <v>14</v>
      </c>
      <c r="O10" s="9">
        <f t="shared" si="2"/>
        <v>20</v>
      </c>
      <c r="P10" s="9">
        <f t="shared" si="2"/>
        <v>17</v>
      </c>
      <c r="Q10" s="9">
        <f t="shared" si="2"/>
        <v>16</v>
      </c>
      <c r="R10" s="9">
        <f t="shared" si="2"/>
        <v>22</v>
      </c>
      <c r="S10" s="9">
        <f t="shared" si="2"/>
        <v>19</v>
      </c>
      <c r="T10" s="9">
        <f t="shared" si="2"/>
        <v>23</v>
      </c>
      <c r="U10" s="9">
        <f t="shared" si="2"/>
        <v>28</v>
      </c>
      <c r="V10" s="9">
        <f t="shared" si="2"/>
        <v>31</v>
      </c>
      <c r="W10" s="9">
        <f t="shared" si="2"/>
        <v>28</v>
      </c>
      <c r="X10" s="9">
        <f t="shared" si="2"/>
        <v>28</v>
      </c>
      <c r="Y10" s="9">
        <f t="shared" si="2"/>
        <v>24</v>
      </c>
      <c r="Z10" s="9">
        <f t="shared" si="2"/>
        <v>20</v>
      </c>
      <c r="AA10" s="9">
        <f t="shared" si="2"/>
        <v>21</v>
      </c>
      <c r="AB10" s="9">
        <f t="shared" si="2"/>
        <v>21</v>
      </c>
      <c r="AC10" s="9">
        <f t="shared" si="2"/>
        <v>25</v>
      </c>
      <c r="AD10" s="9">
        <f t="shared" si="2"/>
        <v>19</v>
      </c>
      <c r="AE10" s="9">
        <f t="shared" si="2"/>
        <v>19</v>
      </c>
      <c r="AF10" s="9" t="str">
        <f t="shared" si="2"/>
        <v/>
      </c>
      <c r="AG10" s="16">
        <f>SUM(B10:AE10)</f>
        <v>639</v>
      </c>
      <c r="AH10" s="44">
        <f>AVERAGE(B10:AE10)</f>
        <v>21.3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1</v>
      </c>
      <c r="C13" s="46">
        <v>0</v>
      </c>
      <c r="D13" s="46">
        <v>0</v>
      </c>
      <c r="E13" s="45">
        <v>1</v>
      </c>
      <c r="F13" s="46">
        <v>1</v>
      </c>
      <c r="G13" s="46">
        <v>0</v>
      </c>
      <c r="H13" s="45">
        <v>0</v>
      </c>
      <c r="I13" s="46">
        <v>2</v>
      </c>
      <c r="J13" s="46">
        <v>1</v>
      </c>
      <c r="K13" s="46">
        <v>0</v>
      </c>
      <c r="L13" s="46">
        <v>2</v>
      </c>
      <c r="M13" s="46">
        <v>0</v>
      </c>
      <c r="N13" s="46">
        <v>0</v>
      </c>
      <c r="O13" s="46">
        <v>1</v>
      </c>
      <c r="P13" s="46">
        <v>0</v>
      </c>
      <c r="Q13" s="46">
        <v>1</v>
      </c>
      <c r="R13" s="46">
        <v>0</v>
      </c>
      <c r="S13" s="46">
        <v>0</v>
      </c>
      <c r="T13" s="46">
        <v>1</v>
      </c>
      <c r="U13" s="46">
        <v>0</v>
      </c>
      <c r="V13" s="46">
        <v>0</v>
      </c>
      <c r="W13" s="46">
        <v>1</v>
      </c>
      <c r="X13" s="46">
        <v>0</v>
      </c>
      <c r="Y13" s="46">
        <v>2</v>
      </c>
      <c r="Z13" s="46">
        <v>0</v>
      </c>
      <c r="AA13" s="46">
        <v>0</v>
      </c>
      <c r="AB13" s="46">
        <v>0</v>
      </c>
      <c r="AC13" s="46">
        <v>0</v>
      </c>
      <c r="AD13" s="46">
        <v>1</v>
      </c>
      <c r="AE13" s="46">
        <v>0</v>
      </c>
      <c r="AF13" s="99"/>
      <c r="AG13" s="47">
        <f>SUM(B13:AE13)</f>
        <v>15</v>
      </c>
      <c r="AH13" s="42">
        <f>AVERAGE(B13:AE13)</f>
        <v>0.5</v>
      </c>
    </row>
    <row r="14" spans="1:34">
      <c r="A14" s="103" t="s">
        <v>50</v>
      </c>
      <c r="B14" s="100">
        <v>0</v>
      </c>
      <c r="C14" s="101">
        <v>3</v>
      </c>
      <c r="D14" s="101">
        <v>1</v>
      </c>
      <c r="E14" s="101">
        <v>4</v>
      </c>
      <c r="F14" s="101">
        <v>2</v>
      </c>
      <c r="G14" s="101">
        <v>1</v>
      </c>
      <c r="H14" s="101">
        <v>5</v>
      </c>
      <c r="I14" s="100">
        <v>5</v>
      </c>
      <c r="J14" s="101">
        <v>5</v>
      </c>
      <c r="K14" s="101">
        <v>5</v>
      </c>
      <c r="L14" s="101">
        <v>2</v>
      </c>
      <c r="M14" s="101">
        <v>5</v>
      </c>
      <c r="N14" s="101">
        <v>3</v>
      </c>
      <c r="O14" s="101">
        <v>2</v>
      </c>
      <c r="P14" s="101">
        <v>4</v>
      </c>
      <c r="Q14" s="101">
        <v>0</v>
      </c>
      <c r="R14" s="101">
        <v>6</v>
      </c>
      <c r="S14" s="101">
        <v>4</v>
      </c>
      <c r="T14" s="101">
        <v>6</v>
      </c>
      <c r="U14" s="100">
        <v>4</v>
      </c>
      <c r="V14" s="101">
        <v>3</v>
      </c>
      <c r="W14" s="101">
        <v>2</v>
      </c>
      <c r="X14" s="101">
        <v>8</v>
      </c>
      <c r="Y14" s="101">
        <v>4</v>
      </c>
      <c r="Z14" s="101">
        <v>3</v>
      </c>
      <c r="AA14" s="101">
        <v>5</v>
      </c>
      <c r="AB14" s="101">
        <v>8</v>
      </c>
      <c r="AC14" s="101">
        <v>3</v>
      </c>
      <c r="AD14" s="101">
        <v>2</v>
      </c>
      <c r="AE14" s="101">
        <v>2</v>
      </c>
      <c r="AF14" s="102"/>
      <c r="AG14" s="47">
        <f t="shared" ref="AG14:AG15" si="3">SUM(B14:AE14)</f>
        <v>107</v>
      </c>
      <c r="AH14" s="42">
        <f t="shared" ref="AH14:AH15" si="4">AVERAGE(B14:AE14)</f>
        <v>3.5666666666666669</v>
      </c>
    </row>
    <row r="15" spans="1:34" ht="15.75" thickBot="1">
      <c r="A15" s="103" t="s">
        <v>51</v>
      </c>
      <c r="B15" s="7">
        <v>5</v>
      </c>
      <c r="C15" s="33">
        <v>3</v>
      </c>
      <c r="D15" s="7">
        <v>2</v>
      </c>
      <c r="E15" s="33">
        <v>2</v>
      </c>
      <c r="F15" s="33">
        <v>2</v>
      </c>
      <c r="G15" s="33">
        <v>4</v>
      </c>
      <c r="H15" s="33">
        <v>2</v>
      </c>
      <c r="I15" s="33">
        <v>0</v>
      </c>
      <c r="J15" s="33">
        <v>0</v>
      </c>
      <c r="K15" s="33">
        <v>3</v>
      </c>
      <c r="L15" s="33">
        <v>2</v>
      </c>
      <c r="M15" s="33">
        <v>3</v>
      </c>
      <c r="N15" s="33">
        <v>1</v>
      </c>
      <c r="O15" s="33">
        <v>1</v>
      </c>
      <c r="P15" s="33">
        <v>0</v>
      </c>
      <c r="Q15" s="33">
        <v>3</v>
      </c>
      <c r="R15" s="33">
        <v>1</v>
      </c>
      <c r="S15" s="33">
        <v>1</v>
      </c>
      <c r="T15" s="33">
        <v>2</v>
      </c>
      <c r="U15" s="7">
        <v>2</v>
      </c>
      <c r="V15" s="33">
        <v>1</v>
      </c>
      <c r="W15" s="33">
        <v>2</v>
      </c>
      <c r="X15" s="33">
        <v>2</v>
      </c>
      <c r="Y15" s="33">
        <v>1</v>
      </c>
      <c r="Z15" s="33">
        <v>0</v>
      </c>
      <c r="AA15" s="33">
        <v>1</v>
      </c>
      <c r="AB15" s="33">
        <v>1</v>
      </c>
      <c r="AC15" s="7">
        <v>3</v>
      </c>
      <c r="AD15" s="7">
        <v>1</v>
      </c>
      <c r="AE15" s="7">
        <v>2</v>
      </c>
      <c r="AF15" s="13"/>
      <c r="AG15" s="47">
        <f t="shared" si="3"/>
        <v>53</v>
      </c>
      <c r="AH15" s="42">
        <f t="shared" si="4"/>
        <v>1.7666666666666666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6</v>
      </c>
      <c r="C17" s="9">
        <f t="shared" ref="C17:AF17" si="5">IF(C15 &lt;&gt; "",SUM(C13:C15),"")</f>
        <v>6</v>
      </c>
      <c r="D17" s="9">
        <f t="shared" si="5"/>
        <v>3</v>
      </c>
      <c r="E17" s="9">
        <f t="shared" si="5"/>
        <v>7</v>
      </c>
      <c r="F17" s="9">
        <f t="shared" si="5"/>
        <v>5</v>
      </c>
      <c r="G17" s="9">
        <f t="shared" si="5"/>
        <v>5</v>
      </c>
      <c r="H17" s="9">
        <f t="shared" si="5"/>
        <v>7</v>
      </c>
      <c r="I17" s="9">
        <f t="shared" si="5"/>
        <v>7</v>
      </c>
      <c r="J17" s="9">
        <f t="shared" si="5"/>
        <v>6</v>
      </c>
      <c r="K17" s="9">
        <f t="shared" si="5"/>
        <v>8</v>
      </c>
      <c r="L17" s="9">
        <f t="shared" si="5"/>
        <v>6</v>
      </c>
      <c r="M17" s="9">
        <f t="shared" si="5"/>
        <v>8</v>
      </c>
      <c r="N17" s="9">
        <f t="shared" si="5"/>
        <v>4</v>
      </c>
      <c r="O17" s="9">
        <f t="shared" si="5"/>
        <v>4</v>
      </c>
      <c r="P17" s="9">
        <f t="shared" si="5"/>
        <v>4</v>
      </c>
      <c r="Q17" s="9">
        <f t="shared" si="5"/>
        <v>4</v>
      </c>
      <c r="R17" s="9">
        <f t="shared" si="5"/>
        <v>7</v>
      </c>
      <c r="S17" s="9">
        <f t="shared" si="5"/>
        <v>5</v>
      </c>
      <c r="T17" s="9">
        <f t="shared" si="5"/>
        <v>9</v>
      </c>
      <c r="U17" s="9">
        <f t="shared" si="5"/>
        <v>6</v>
      </c>
      <c r="V17" s="9">
        <f t="shared" si="5"/>
        <v>4</v>
      </c>
      <c r="W17" s="9">
        <f t="shared" si="5"/>
        <v>5</v>
      </c>
      <c r="X17" s="9">
        <f t="shared" si="5"/>
        <v>10</v>
      </c>
      <c r="Y17" s="9">
        <f t="shared" si="5"/>
        <v>7</v>
      </c>
      <c r="Z17" s="9">
        <f t="shared" si="5"/>
        <v>3</v>
      </c>
      <c r="AA17" s="9">
        <f t="shared" si="5"/>
        <v>6</v>
      </c>
      <c r="AB17" s="9">
        <f t="shared" si="5"/>
        <v>9</v>
      </c>
      <c r="AC17" s="9">
        <f t="shared" si="5"/>
        <v>6</v>
      </c>
      <c r="AD17" s="9">
        <f t="shared" si="5"/>
        <v>4</v>
      </c>
      <c r="AE17" s="9">
        <f t="shared" si="5"/>
        <v>4</v>
      </c>
      <c r="AF17" s="9" t="str">
        <f t="shared" si="5"/>
        <v/>
      </c>
      <c r="AG17" s="26">
        <f>SUM(B17:AE17)</f>
        <v>175</v>
      </c>
      <c r="AH17" s="44">
        <f>AVERAGE(B17:AE17)</f>
        <v>5.833333333333333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26</v>
      </c>
      <c r="C19" s="29">
        <f t="shared" ref="C19:AF19" si="6">IF(C17&lt;&gt;"",SUM(C10,C17),"")</f>
        <v>34</v>
      </c>
      <c r="D19" s="29">
        <f t="shared" si="6"/>
        <v>27</v>
      </c>
      <c r="E19" s="29">
        <f t="shared" si="6"/>
        <v>24</v>
      </c>
      <c r="F19" s="29">
        <f t="shared" si="6"/>
        <v>18</v>
      </c>
      <c r="G19" s="29">
        <f t="shared" si="6"/>
        <v>24</v>
      </c>
      <c r="H19" s="29">
        <f t="shared" si="6"/>
        <v>30</v>
      </c>
      <c r="I19" s="29">
        <f t="shared" si="6"/>
        <v>27</v>
      </c>
      <c r="J19" s="29">
        <f t="shared" si="6"/>
        <v>24</v>
      </c>
      <c r="K19" s="29">
        <f t="shared" si="6"/>
        <v>30</v>
      </c>
      <c r="L19" s="29">
        <f t="shared" si="6"/>
        <v>31</v>
      </c>
      <c r="M19" s="29">
        <f t="shared" si="6"/>
        <v>23</v>
      </c>
      <c r="N19" s="29">
        <f t="shared" si="6"/>
        <v>18</v>
      </c>
      <c r="O19" s="29">
        <f t="shared" si="6"/>
        <v>24</v>
      </c>
      <c r="P19" s="29">
        <f t="shared" si="6"/>
        <v>21</v>
      </c>
      <c r="Q19" s="29">
        <f t="shared" si="6"/>
        <v>20</v>
      </c>
      <c r="R19" s="29">
        <f t="shared" si="6"/>
        <v>29</v>
      </c>
      <c r="S19" s="29">
        <f t="shared" si="6"/>
        <v>24</v>
      </c>
      <c r="T19" s="29">
        <f t="shared" si="6"/>
        <v>32</v>
      </c>
      <c r="U19" s="29">
        <f t="shared" si="6"/>
        <v>34</v>
      </c>
      <c r="V19" s="29">
        <f t="shared" si="6"/>
        <v>35</v>
      </c>
      <c r="W19" s="29">
        <f t="shared" si="6"/>
        <v>33</v>
      </c>
      <c r="X19" s="29">
        <f t="shared" si="6"/>
        <v>38</v>
      </c>
      <c r="Y19" s="29">
        <f t="shared" si="6"/>
        <v>31</v>
      </c>
      <c r="Z19" s="29">
        <f t="shared" si="6"/>
        <v>23</v>
      </c>
      <c r="AA19" s="29">
        <f t="shared" si="6"/>
        <v>27</v>
      </c>
      <c r="AB19" s="29">
        <f t="shared" si="6"/>
        <v>30</v>
      </c>
      <c r="AC19" s="29">
        <f t="shared" si="6"/>
        <v>31</v>
      </c>
      <c r="AD19" s="29">
        <f t="shared" si="6"/>
        <v>23</v>
      </c>
      <c r="AE19" s="29">
        <f t="shared" si="6"/>
        <v>23</v>
      </c>
      <c r="AF19" s="29" t="str">
        <f t="shared" si="6"/>
        <v/>
      </c>
      <c r="AG19" s="28">
        <f>SUM(AG10,AG17)</f>
        <v>814</v>
      </c>
      <c r="AH19" s="44">
        <f>AVERAGE(B19:AE19)</f>
        <v>27.133333333333333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H4:AH8 AH10" evalError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10</v>
      </c>
      <c r="C4" s="21">
        <v>9</v>
      </c>
      <c r="D4" s="21">
        <v>12</v>
      </c>
      <c r="E4" s="21">
        <v>15</v>
      </c>
      <c r="F4" s="21">
        <v>21</v>
      </c>
      <c r="G4" s="21">
        <v>15</v>
      </c>
      <c r="H4" s="21">
        <v>16</v>
      </c>
      <c r="I4" s="21">
        <v>15</v>
      </c>
      <c r="J4" s="21">
        <v>13</v>
      </c>
      <c r="K4" s="21">
        <v>15</v>
      </c>
      <c r="L4" s="21">
        <v>13</v>
      </c>
      <c r="M4" s="21">
        <v>17</v>
      </c>
      <c r="N4" s="21">
        <v>14</v>
      </c>
      <c r="O4" s="21">
        <v>17</v>
      </c>
      <c r="P4" s="21">
        <v>7</v>
      </c>
      <c r="Q4" s="21">
        <v>13</v>
      </c>
      <c r="R4" s="10">
        <v>11</v>
      </c>
      <c r="S4" s="10">
        <v>14</v>
      </c>
      <c r="T4" s="10">
        <v>16</v>
      </c>
      <c r="U4" s="10">
        <v>11</v>
      </c>
      <c r="V4" s="10">
        <v>10</v>
      </c>
      <c r="W4" s="10">
        <v>12</v>
      </c>
      <c r="X4" s="10">
        <v>22</v>
      </c>
      <c r="Y4" s="10">
        <v>15</v>
      </c>
      <c r="Z4" s="10">
        <v>12</v>
      </c>
      <c r="AA4" s="10">
        <v>11</v>
      </c>
      <c r="AB4" s="10">
        <v>14</v>
      </c>
      <c r="AC4" s="10">
        <v>11</v>
      </c>
      <c r="AD4" s="10">
        <v>9</v>
      </c>
      <c r="AE4" s="10">
        <v>12</v>
      </c>
      <c r="AF4" s="96">
        <v>11</v>
      </c>
      <c r="AG4" s="117">
        <f>SUM(B4:AF4)</f>
        <v>413</v>
      </c>
      <c r="AH4" s="41">
        <f>AVERAGE(B4:AF4)</f>
        <v>13.32258064516129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1</v>
      </c>
      <c r="P5" s="46">
        <v>0</v>
      </c>
      <c r="Q5" s="46">
        <v>1</v>
      </c>
      <c r="R5" s="46">
        <v>0</v>
      </c>
      <c r="S5" s="46">
        <v>0</v>
      </c>
      <c r="T5" s="46">
        <v>0</v>
      </c>
      <c r="U5" s="46">
        <v>1</v>
      </c>
      <c r="V5" s="46">
        <v>1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4</v>
      </c>
      <c r="AH5" s="42">
        <f t="shared" ref="AH5:AH8" si="1">AVERAGE(B5:AF5)</f>
        <v>0.12903225806451613</v>
      </c>
    </row>
    <row r="6" spans="1:34">
      <c r="A6" s="4" t="s">
        <v>6</v>
      </c>
      <c r="B6" s="20">
        <v>4</v>
      </c>
      <c r="C6" s="20">
        <v>4</v>
      </c>
      <c r="D6" s="20">
        <v>3</v>
      </c>
      <c r="E6" s="20">
        <v>4</v>
      </c>
      <c r="F6" s="20">
        <v>8</v>
      </c>
      <c r="G6" s="20">
        <v>3</v>
      </c>
      <c r="H6" s="20">
        <v>5</v>
      </c>
      <c r="I6" s="20">
        <v>8</v>
      </c>
      <c r="J6" s="20">
        <v>5</v>
      </c>
      <c r="K6" s="20">
        <v>6</v>
      </c>
      <c r="L6" s="20">
        <v>5</v>
      </c>
      <c r="M6" s="20">
        <v>12</v>
      </c>
      <c r="N6" s="20">
        <v>3</v>
      </c>
      <c r="O6" s="20">
        <v>4</v>
      </c>
      <c r="P6" s="20">
        <v>4</v>
      </c>
      <c r="Q6" s="20">
        <v>2</v>
      </c>
      <c r="R6" s="2">
        <v>8</v>
      </c>
      <c r="S6" s="2">
        <v>3</v>
      </c>
      <c r="T6" s="20">
        <v>4</v>
      </c>
      <c r="U6" s="2">
        <v>4</v>
      </c>
      <c r="V6" s="2">
        <v>4</v>
      </c>
      <c r="W6" s="2">
        <v>2</v>
      </c>
      <c r="X6" s="2">
        <v>6</v>
      </c>
      <c r="Y6" s="2">
        <v>5</v>
      </c>
      <c r="Z6" s="2">
        <v>3</v>
      </c>
      <c r="AA6" s="2">
        <v>6</v>
      </c>
      <c r="AB6" s="2">
        <v>1</v>
      </c>
      <c r="AC6" s="2">
        <v>3</v>
      </c>
      <c r="AD6" s="2">
        <v>9</v>
      </c>
      <c r="AE6" s="2">
        <v>5</v>
      </c>
      <c r="AF6" s="97">
        <v>5</v>
      </c>
      <c r="AG6" s="118">
        <f t="shared" si="0"/>
        <v>148</v>
      </c>
      <c r="AH6" s="42">
        <f t="shared" si="1"/>
        <v>4.774193548387097</v>
      </c>
    </row>
    <row r="7" spans="1:34">
      <c r="A7" s="4" t="s">
        <v>7</v>
      </c>
      <c r="B7" s="2">
        <v>0</v>
      </c>
      <c r="C7" s="2">
        <v>0</v>
      </c>
      <c r="D7" s="2">
        <v>1</v>
      </c>
      <c r="E7" s="2">
        <v>2</v>
      </c>
      <c r="F7" s="2">
        <v>2</v>
      </c>
      <c r="G7" s="2">
        <v>0</v>
      </c>
      <c r="H7" s="20">
        <v>0</v>
      </c>
      <c r="I7" s="2">
        <v>0</v>
      </c>
      <c r="J7" s="2">
        <v>0</v>
      </c>
      <c r="K7" s="2">
        <v>1</v>
      </c>
      <c r="L7" s="2">
        <v>0</v>
      </c>
      <c r="M7" s="2">
        <v>2</v>
      </c>
      <c r="N7" s="2">
        <v>0</v>
      </c>
      <c r="O7" s="2">
        <v>1</v>
      </c>
      <c r="P7" s="20">
        <v>0</v>
      </c>
      <c r="Q7" s="2">
        <v>1</v>
      </c>
      <c r="R7" s="2">
        <v>3</v>
      </c>
      <c r="S7" s="2">
        <v>1</v>
      </c>
      <c r="T7" s="2">
        <v>1</v>
      </c>
      <c r="U7" s="2">
        <v>2</v>
      </c>
      <c r="V7" s="2">
        <v>0</v>
      </c>
      <c r="W7" s="2">
        <v>1</v>
      </c>
      <c r="X7" s="2">
        <v>0</v>
      </c>
      <c r="Y7" s="2">
        <v>1</v>
      </c>
      <c r="Z7" s="2">
        <v>2</v>
      </c>
      <c r="AA7" s="2">
        <v>1</v>
      </c>
      <c r="AB7" s="2">
        <v>0</v>
      </c>
      <c r="AC7" s="2">
        <v>0</v>
      </c>
      <c r="AD7" s="2">
        <v>1</v>
      </c>
      <c r="AE7" s="2">
        <v>5</v>
      </c>
      <c r="AF7" s="97">
        <v>1</v>
      </c>
      <c r="AG7" s="118">
        <f t="shared" si="0"/>
        <v>29</v>
      </c>
      <c r="AH7" s="42">
        <f t="shared" si="1"/>
        <v>0.93548387096774188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14</v>
      </c>
      <c r="C10" s="9">
        <f t="shared" ref="C10:AF10" si="2">IF(C4&lt;&gt;"",SUM(C4:C8),"")</f>
        <v>13</v>
      </c>
      <c r="D10" s="9">
        <f t="shared" si="2"/>
        <v>16</v>
      </c>
      <c r="E10" s="9">
        <f t="shared" si="2"/>
        <v>21</v>
      </c>
      <c r="F10" s="9">
        <f t="shared" si="2"/>
        <v>31</v>
      </c>
      <c r="G10" s="9">
        <f t="shared" si="2"/>
        <v>18</v>
      </c>
      <c r="H10" s="9">
        <f t="shared" si="2"/>
        <v>21</v>
      </c>
      <c r="I10" s="9">
        <f t="shared" si="2"/>
        <v>23</v>
      </c>
      <c r="J10" s="9">
        <f t="shared" si="2"/>
        <v>18</v>
      </c>
      <c r="K10" s="9">
        <f t="shared" si="2"/>
        <v>22</v>
      </c>
      <c r="L10" s="9">
        <f t="shared" si="2"/>
        <v>18</v>
      </c>
      <c r="M10" s="9">
        <f t="shared" si="2"/>
        <v>31</v>
      </c>
      <c r="N10" s="9">
        <f t="shared" si="2"/>
        <v>17</v>
      </c>
      <c r="O10" s="9">
        <f t="shared" si="2"/>
        <v>23</v>
      </c>
      <c r="P10" s="9">
        <f t="shared" si="2"/>
        <v>11</v>
      </c>
      <c r="Q10" s="9">
        <f t="shared" si="2"/>
        <v>17</v>
      </c>
      <c r="R10" s="9">
        <f t="shared" si="2"/>
        <v>22</v>
      </c>
      <c r="S10" s="9">
        <f t="shared" si="2"/>
        <v>18</v>
      </c>
      <c r="T10" s="9">
        <f t="shared" si="2"/>
        <v>21</v>
      </c>
      <c r="U10" s="9">
        <f t="shared" si="2"/>
        <v>18</v>
      </c>
      <c r="V10" s="9">
        <f t="shared" si="2"/>
        <v>15</v>
      </c>
      <c r="W10" s="9">
        <f t="shared" si="2"/>
        <v>15</v>
      </c>
      <c r="X10" s="9">
        <f t="shared" si="2"/>
        <v>28</v>
      </c>
      <c r="Y10" s="9">
        <f t="shared" si="2"/>
        <v>21</v>
      </c>
      <c r="Z10" s="9">
        <f t="shared" si="2"/>
        <v>17</v>
      </c>
      <c r="AA10" s="9">
        <f t="shared" si="2"/>
        <v>18</v>
      </c>
      <c r="AB10" s="9">
        <f t="shared" si="2"/>
        <v>15</v>
      </c>
      <c r="AC10" s="9">
        <f t="shared" si="2"/>
        <v>14</v>
      </c>
      <c r="AD10" s="9">
        <f t="shared" si="2"/>
        <v>19</v>
      </c>
      <c r="AE10" s="9">
        <f t="shared" si="2"/>
        <v>22</v>
      </c>
      <c r="AF10" s="9">
        <f t="shared" si="2"/>
        <v>17</v>
      </c>
      <c r="AG10" s="16">
        <f>SUM(B10:AF10)</f>
        <v>594</v>
      </c>
      <c r="AH10" s="44">
        <f>AVERAGE(B10:AF10)</f>
        <v>19.161290322580644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0</v>
      </c>
      <c r="C13" s="46">
        <v>0</v>
      </c>
      <c r="D13" s="46">
        <v>2</v>
      </c>
      <c r="E13" s="45">
        <v>1</v>
      </c>
      <c r="F13" s="46">
        <v>1</v>
      </c>
      <c r="G13" s="46">
        <v>2</v>
      </c>
      <c r="H13" s="45">
        <v>0</v>
      </c>
      <c r="I13" s="46">
        <v>1</v>
      </c>
      <c r="J13" s="46">
        <v>1</v>
      </c>
      <c r="K13" s="46">
        <v>0</v>
      </c>
      <c r="L13" s="46">
        <v>1</v>
      </c>
      <c r="M13" s="46">
        <v>1</v>
      </c>
      <c r="N13" s="46">
        <v>0</v>
      </c>
      <c r="O13" s="46">
        <v>1</v>
      </c>
      <c r="P13" s="46">
        <v>0</v>
      </c>
      <c r="Q13" s="46">
        <v>0</v>
      </c>
      <c r="R13" s="46">
        <v>1</v>
      </c>
      <c r="S13" s="46">
        <v>0</v>
      </c>
      <c r="T13" s="46">
        <v>0</v>
      </c>
      <c r="U13" s="46">
        <v>2</v>
      </c>
      <c r="V13" s="46">
        <v>0</v>
      </c>
      <c r="W13" s="46">
        <v>1</v>
      </c>
      <c r="X13" s="46">
        <v>2</v>
      </c>
      <c r="Y13" s="46">
        <v>1</v>
      </c>
      <c r="Z13" s="46">
        <v>1</v>
      </c>
      <c r="AA13" s="46">
        <v>0</v>
      </c>
      <c r="AB13" s="46">
        <v>0</v>
      </c>
      <c r="AC13" s="46">
        <v>1</v>
      </c>
      <c r="AD13" s="46">
        <v>0</v>
      </c>
      <c r="AE13" s="46">
        <v>0</v>
      </c>
      <c r="AF13" s="99">
        <v>0</v>
      </c>
      <c r="AG13" s="17">
        <f>SUM(B13:AF13)</f>
        <v>20</v>
      </c>
      <c r="AH13" s="41">
        <f>AVERAGE(B13:AF13)</f>
        <v>0.64516129032258063</v>
      </c>
    </row>
    <row r="14" spans="1:34">
      <c r="A14" s="103" t="s">
        <v>50</v>
      </c>
      <c r="B14" s="100">
        <v>7</v>
      </c>
      <c r="C14" s="101">
        <v>6</v>
      </c>
      <c r="D14" s="101">
        <v>1</v>
      </c>
      <c r="E14" s="101">
        <v>4</v>
      </c>
      <c r="F14" s="101">
        <v>10</v>
      </c>
      <c r="G14" s="101">
        <v>1</v>
      </c>
      <c r="H14" s="101">
        <v>2</v>
      </c>
      <c r="I14" s="100">
        <v>2</v>
      </c>
      <c r="J14" s="101">
        <v>0</v>
      </c>
      <c r="K14" s="101">
        <v>3</v>
      </c>
      <c r="L14" s="101">
        <v>3</v>
      </c>
      <c r="M14" s="101">
        <v>2</v>
      </c>
      <c r="N14" s="101">
        <v>0</v>
      </c>
      <c r="O14" s="101">
        <v>4</v>
      </c>
      <c r="P14" s="101">
        <v>6</v>
      </c>
      <c r="Q14" s="101">
        <v>4</v>
      </c>
      <c r="R14" s="101">
        <v>1</v>
      </c>
      <c r="S14" s="101">
        <v>3</v>
      </c>
      <c r="T14" s="101">
        <v>4</v>
      </c>
      <c r="U14" s="100">
        <v>4</v>
      </c>
      <c r="V14" s="101">
        <v>6</v>
      </c>
      <c r="W14" s="101">
        <v>1</v>
      </c>
      <c r="X14" s="101">
        <v>2</v>
      </c>
      <c r="Y14" s="101">
        <v>2</v>
      </c>
      <c r="Z14" s="101">
        <v>2</v>
      </c>
      <c r="AA14" s="101">
        <v>3</v>
      </c>
      <c r="AB14" s="101">
        <v>3</v>
      </c>
      <c r="AC14" s="101">
        <v>1</v>
      </c>
      <c r="AD14" s="101">
        <v>1</v>
      </c>
      <c r="AE14" s="101">
        <v>5</v>
      </c>
      <c r="AF14" s="102">
        <v>5</v>
      </c>
      <c r="AG14" s="54">
        <f t="shared" ref="AG14:AG15" si="3">SUM(B14:AF14)</f>
        <v>98</v>
      </c>
      <c r="AH14" s="42">
        <f t="shared" ref="AH14:AH15" si="4">AVERAGE(B14:AF14)</f>
        <v>3.161290322580645</v>
      </c>
    </row>
    <row r="15" spans="1:34" ht="15.75" thickBot="1">
      <c r="A15" s="103" t="s">
        <v>51</v>
      </c>
      <c r="B15" s="7">
        <v>2</v>
      </c>
      <c r="C15" s="33">
        <v>0</v>
      </c>
      <c r="D15" s="7">
        <v>2</v>
      </c>
      <c r="E15" s="33">
        <v>1</v>
      </c>
      <c r="F15" s="33">
        <v>1</v>
      </c>
      <c r="G15" s="33">
        <v>0</v>
      </c>
      <c r="H15" s="33">
        <v>1</v>
      </c>
      <c r="I15" s="33">
        <v>3</v>
      </c>
      <c r="J15" s="33">
        <v>2</v>
      </c>
      <c r="K15" s="33">
        <v>3</v>
      </c>
      <c r="L15" s="33">
        <v>2</v>
      </c>
      <c r="M15" s="33">
        <v>1</v>
      </c>
      <c r="N15" s="33">
        <v>2</v>
      </c>
      <c r="O15" s="33">
        <v>6</v>
      </c>
      <c r="P15" s="33">
        <v>3</v>
      </c>
      <c r="Q15" s="33">
        <v>4</v>
      </c>
      <c r="R15" s="33">
        <v>2</v>
      </c>
      <c r="S15" s="33">
        <v>2</v>
      </c>
      <c r="T15" s="33">
        <v>2</v>
      </c>
      <c r="U15" s="7">
        <v>2</v>
      </c>
      <c r="V15" s="33">
        <v>1</v>
      </c>
      <c r="W15" s="33">
        <v>2</v>
      </c>
      <c r="X15" s="33">
        <v>0</v>
      </c>
      <c r="Y15" s="33">
        <v>1</v>
      </c>
      <c r="Z15" s="33">
        <v>2</v>
      </c>
      <c r="AA15" s="33">
        <v>2</v>
      </c>
      <c r="AB15" s="33">
        <v>2</v>
      </c>
      <c r="AC15" s="7">
        <v>3</v>
      </c>
      <c r="AD15" s="7">
        <v>1</v>
      </c>
      <c r="AE15" s="7">
        <v>4</v>
      </c>
      <c r="AF15" s="13">
        <v>0</v>
      </c>
      <c r="AG15" s="116">
        <f t="shared" si="3"/>
        <v>59</v>
      </c>
      <c r="AH15" s="43">
        <f t="shared" si="4"/>
        <v>1.903225806451613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9</v>
      </c>
      <c r="C17" s="9">
        <f t="shared" ref="C17:AF17" si="5">IF(C15 &lt;&gt; "",SUM(C13:C15),"")</f>
        <v>6</v>
      </c>
      <c r="D17" s="9">
        <f t="shared" si="5"/>
        <v>5</v>
      </c>
      <c r="E17" s="9">
        <f t="shared" si="5"/>
        <v>6</v>
      </c>
      <c r="F17" s="9">
        <f t="shared" si="5"/>
        <v>12</v>
      </c>
      <c r="G17" s="9">
        <f t="shared" si="5"/>
        <v>3</v>
      </c>
      <c r="H17" s="9">
        <f t="shared" si="5"/>
        <v>3</v>
      </c>
      <c r="I17" s="9">
        <f t="shared" si="5"/>
        <v>6</v>
      </c>
      <c r="J17" s="9">
        <f t="shared" si="5"/>
        <v>3</v>
      </c>
      <c r="K17" s="9">
        <f t="shared" si="5"/>
        <v>6</v>
      </c>
      <c r="L17" s="9">
        <f t="shared" si="5"/>
        <v>6</v>
      </c>
      <c r="M17" s="9">
        <f t="shared" si="5"/>
        <v>4</v>
      </c>
      <c r="N17" s="9">
        <f t="shared" si="5"/>
        <v>2</v>
      </c>
      <c r="O17" s="9">
        <f t="shared" si="5"/>
        <v>11</v>
      </c>
      <c r="P17" s="9">
        <f t="shared" si="5"/>
        <v>9</v>
      </c>
      <c r="Q17" s="9">
        <f t="shared" si="5"/>
        <v>8</v>
      </c>
      <c r="R17" s="9">
        <f t="shared" si="5"/>
        <v>4</v>
      </c>
      <c r="S17" s="9">
        <f t="shared" si="5"/>
        <v>5</v>
      </c>
      <c r="T17" s="9">
        <f t="shared" si="5"/>
        <v>6</v>
      </c>
      <c r="U17" s="9">
        <f t="shared" si="5"/>
        <v>8</v>
      </c>
      <c r="V17" s="9">
        <f t="shared" si="5"/>
        <v>7</v>
      </c>
      <c r="W17" s="9">
        <f t="shared" si="5"/>
        <v>4</v>
      </c>
      <c r="X17" s="9">
        <f t="shared" si="5"/>
        <v>4</v>
      </c>
      <c r="Y17" s="9">
        <f t="shared" si="5"/>
        <v>4</v>
      </c>
      <c r="Z17" s="9">
        <f t="shared" si="5"/>
        <v>5</v>
      </c>
      <c r="AA17" s="9">
        <f t="shared" si="5"/>
        <v>5</v>
      </c>
      <c r="AB17" s="9">
        <f t="shared" si="5"/>
        <v>5</v>
      </c>
      <c r="AC17" s="9">
        <f t="shared" si="5"/>
        <v>5</v>
      </c>
      <c r="AD17" s="9">
        <f t="shared" si="5"/>
        <v>2</v>
      </c>
      <c r="AE17" s="9">
        <f t="shared" si="5"/>
        <v>9</v>
      </c>
      <c r="AF17" s="9">
        <f t="shared" si="5"/>
        <v>5</v>
      </c>
      <c r="AG17" s="26">
        <f>SUM(B17:AF17)</f>
        <v>177</v>
      </c>
      <c r="AH17" s="44">
        <f>AVERAGE(B17:AF17)</f>
        <v>5.709677419354839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23</v>
      </c>
      <c r="C19" s="29">
        <f t="shared" ref="C19:AF19" si="6">IF(C17&lt;&gt;"",SUM(C10,C17),"")</f>
        <v>19</v>
      </c>
      <c r="D19" s="29">
        <f t="shared" si="6"/>
        <v>21</v>
      </c>
      <c r="E19" s="29">
        <f t="shared" si="6"/>
        <v>27</v>
      </c>
      <c r="F19" s="29">
        <f t="shared" si="6"/>
        <v>43</v>
      </c>
      <c r="G19" s="29">
        <f t="shared" si="6"/>
        <v>21</v>
      </c>
      <c r="H19" s="29">
        <f t="shared" si="6"/>
        <v>24</v>
      </c>
      <c r="I19" s="29">
        <f t="shared" si="6"/>
        <v>29</v>
      </c>
      <c r="J19" s="29">
        <f t="shared" si="6"/>
        <v>21</v>
      </c>
      <c r="K19" s="29">
        <f t="shared" si="6"/>
        <v>28</v>
      </c>
      <c r="L19" s="29">
        <f t="shared" si="6"/>
        <v>24</v>
      </c>
      <c r="M19" s="29">
        <f t="shared" si="6"/>
        <v>35</v>
      </c>
      <c r="N19" s="29">
        <f t="shared" si="6"/>
        <v>19</v>
      </c>
      <c r="O19" s="29">
        <f t="shared" si="6"/>
        <v>34</v>
      </c>
      <c r="P19" s="29">
        <f t="shared" si="6"/>
        <v>20</v>
      </c>
      <c r="Q19" s="29">
        <f t="shared" si="6"/>
        <v>25</v>
      </c>
      <c r="R19" s="29">
        <f t="shared" si="6"/>
        <v>26</v>
      </c>
      <c r="S19" s="29">
        <f t="shared" si="6"/>
        <v>23</v>
      </c>
      <c r="T19" s="29">
        <f t="shared" si="6"/>
        <v>27</v>
      </c>
      <c r="U19" s="29">
        <f t="shared" si="6"/>
        <v>26</v>
      </c>
      <c r="V19" s="29">
        <f t="shared" si="6"/>
        <v>22</v>
      </c>
      <c r="W19" s="29">
        <f t="shared" si="6"/>
        <v>19</v>
      </c>
      <c r="X19" s="29">
        <f t="shared" si="6"/>
        <v>32</v>
      </c>
      <c r="Y19" s="29">
        <f t="shared" si="6"/>
        <v>25</v>
      </c>
      <c r="Z19" s="29">
        <f t="shared" si="6"/>
        <v>22</v>
      </c>
      <c r="AA19" s="29">
        <f t="shared" si="6"/>
        <v>23</v>
      </c>
      <c r="AB19" s="29">
        <f t="shared" si="6"/>
        <v>20</v>
      </c>
      <c r="AC19" s="29">
        <f t="shared" si="6"/>
        <v>19</v>
      </c>
      <c r="AD19" s="29">
        <f t="shared" si="6"/>
        <v>21</v>
      </c>
      <c r="AE19" s="29">
        <f t="shared" si="6"/>
        <v>31</v>
      </c>
      <c r="AF19" s="29">
        <f t="shared" si="6"/>
        <v>22</v>
      </c>
      <c r="AG19" s="28">
        <f>SUM(AG10,AG17)</f>
        <v>771</v>
      </c>
      <c r="AH19" s="44">
        <f>AVERAGE(B19:AF19)</f>
        <v>24.870967741935484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15</v>
      </c>
      <c r="C4" s="21">
        <v>15</v>
      </c>
      <c r="D4" s="21">
        <v>8</v>
      </c>
      <c r="E4" s="21">
        <v>16</v>
      </c>
      <c r="F4" s="21">
        <v>15</v>
      </c>
      <c r="G4" s="21">
        <v>8</v>
      </c>
      <c r="H4" s="21">
        <v>18</v>
      </c>
      <c r="I4" s="21">
        <v>17</v>
      </c>
      <c r="J4" s="21">
        <v>20</v>
      </c>
      <c r="K4" s="21">
        <v>9</v>
      </c>
      <c r="L4" s="21">
        <v>12</v>
      </c>
      <c r="M4" s="21">
        <v>14</v>
      </c>
      <c r="N4" s="21">
        <v>14</v>
      </c>
      <c r="O4" s="21">
        <v>13</v>
      </c>
      <c r="P4" s="21">
        <v>17</v>
      </c>
      <c r="Q4" s="21">
        <v>17</v>
      </c>
      <c r="R4" s="10">
        <v>14</v>
      </c>
      <c r="S4" s="10">
        <v>9</v>
      </c>
      <c r="T4" s="10">
        <v>12</v>
      </c>
      <c r="U4" s="10">
        <v>11</v>
      </c>
      <c r="V4" s="10">
        <v>12</v>
      </c>
      <c r="W4" s="10">
        <v>13</v>
      </c>
      <c r="X4" s="10">
        <v>20</v>
      </c>
      <c r="Y4" s="10">
        <v>13</v>
      </c>
      <c r="Z4" s="10">
        <v>14</v>
      </c>
      <c r="AA4" s="10">
        <v>10</v>
      </c>
      <c r="AB4" s="10">
        <v>14</v>
      </c>
      <c r="AC4" s="10">
        <v>8</v>
      </c>
      <c r="AD4" s="10">
        <v>11</v>
      </c>
      <c r="AE4" s="10">
        <v>14</v>
      </c>
      <c r="AF4" s="96">
        <v>5</v>
      </c>
      <c r="AG4" s="117">
        <f>SUM(B4:AF4)</f>
        <v>408</v>
      </c>
      <c r="AH4" s="41">
        <f>AVERAGE(B4:AF4)</f>
        <v>13.161290322580646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1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1</v>
      </c>
      <c r="AF5" s="113">
        <v>0</v>
      </c>
      <c r="AG5" s="118">
        <f t="shared" ref="AG5:AG8" si="0">SUM(B5:AF5)</f>
        <v>3</v>
      </c>
      <c r="AH5" s="42">
        <f t="shared" ref="AH5:AH8" si="1">AVERAGE(B5:AF5)</f>
        <v>9.6774193548387094E-2</v>
      </c>
    </row>
    <row r="6" spans="1:34">
      <c r="A6" s="4" t="s">
        <v>6</v>
      </c>
      <c r="B6" s="20">
        <v>5</v>
      </c>
      <c r="C6" s="20">
        <v>3</v>
      </c>
      <c r="D6" s="20">
        <v>3</v>
      </c>
      <c r="E6" s="20">
        <v>2</v>
      </c>
      <c r="F6" s="20">
        <v>6</v>
      </c>
      <c r="G6" s="20">
        <v>5</v>
      </c>
      <c r="H6" s="20">
        <v>6</v>
      </c>
      <c r="I6" s="20">
        <v>2</v>
      </c>
      <c r="J6" s="20">
        <v>5</v>
      </c>
      <c r="K6" s="20">
        <v>2</v>
      </c>
      <c r="L6" s="20">
        <v>3</v>
      </c>
      <c r="M6" s="20">
        <v>3</v>
      </c>
      <c r="N6" s="20">
        <v>4</v>
      </c>
      <c r="O6" s="20">
        <v>6</v>
      </c>
      <c r="P6" s="20">
        <v>2</v>
      </c>
      <c r="Q6" s="20">
        <v>7</v>
      </c>
      <c r="R6" s="2">
        <v>7</v>
      </c>
      <c r="S6" s="2">
        <v>5</v>
      </c>
      <c r="T6" s="20">
        <v>8</v>
      </c>
      <c r="U6" s="2">
        <v>7</v>
      </c>
      <c r="V6" s="2">
        <v>5</v>
      </c>
      <c r="W6" s="2">
        <v>7</v>
      </c>
      <c r="X6" s="2">
        <v>6</v>
      </c>
      <c r="Y6" s="2">
        <v>2</v>
      </c>
      <c r="Z6" s="2">
        <v>6</v>
      </c>
      <c r="AA6" s="2">
        <v>3</v>
      </c>
      <c r="AB6" s="2">
        <v>8</v>
      </c>
      <c r="AC6" s="2">
        <v>8</v>
      </c>
      <c r="AD6" s="2">
        <v>4</v>
      </c>
      <c r="AE6" s="2">
        <v>10</v>
      </c>
      <c r="AF6" s="97">
        <v>6</v>
      </c>
      <c r="AG6" s="118">
        <f t="shared" si="0"/>
        <v>156</v>
      </c>
      <c r="AH6" s="42">
        <f t="shared" si="1"/>
        <v>5.032258064516129</v>
      </c>
    </row>
    <row r="7" spans="1:34">
      <c r="A7" s="4" t="s">
        <v>7</v>
      </c>
      <c r="B7" s="2">
        <v>0</v>
      </c>
      <c r="C7" s="2">
        <v>0</v>
      </c>
      <c r="D7" s="2">
        <v>1</v>
      </c>
      <c r="E7" s="2">
        <v>0</v>
      </c>
      <c r="F7" s="2">
        <v>1</v>
      </c>
      <c r="G7" s="2">
        <v>1</v>
      </c>
      <c r="H7" s="20">
        <v>0</v>
      </c>
      <c r="I7" s="2">
        <v>0</v>
      </c>
      <c r="J7" s="2">
        <v>1</v>
      </c>
      <c r="K7" s="2">
        <v>4</v>
      </c>
      <c r="L7" s="2">
        <v>0</v>
      </c>
      <c r="M7" s="2">
        <v>0</v>
      </c>
      <c r="N7" s="2">
        <v>0</v>
      </c>
      <c r="O7" s="2">
        <v>0</v>
      </c>
      <c r="P7" s="20">
        <v>0</v>
      </c>
      <c r="Q7" s="2">
        <v>1</v>
      </c>
      <c r="R7" s="2">
        <v>0</v>
      </c>
      <c r="S7" s="2">
        <v>0</v>
      </c>
      <c r="T7" s="2">
        <v>1</v>
      </c>
      <c r="U7" s="2">
        <v>2</v>
      </c>
      <c r="V7" s="2">
        <v>1</v>
      </c>
      <c r="W7" s="2">
        <v>0</v>
      </c>
      <c r="X7" s="2">
        <v>0</v>
      </c>
      <c r="Y7" s="2">
        <v>1</v>
      </c>
      <c r="Z7" s="2">
        <v>0</v>
      </c>
      <c r="AA7" s="2">
        <v>2</v>
      </c>
      <c r="AB7" s="2">
        <v>2</v>
      </c>
      <c r="AC7" s="2">
        <v>1</v>
      </c>
      <c r="AD7" s="2">
        <v>2</v>
      </c>
      <c r="AE7" s="2">
        <v>3</v>
      </c>
      <c r="AF7" s="97">
        <v>2</v>
      </c>
      <c r="AG7" s="118">
        <f t="shared" si="0"/>
        <v>26</v>
      </c>
      <c r="AH7" s="42">
        <f t="shared" si="1"/>
        <v>0.83870967741935487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1</v>
      </c>
      <c r="AH8" s="43">
        <f t="shared" si="1"/>
        <v>3.2258064516129031E-2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20</v>
      </c>
      <c r="C10" s="9">
        <f t="shared" ref="C10:AF10" si="2">IF(C4&lt;&gt;"",SUM(C4:C8),"")</f>
        <v>18</v>
      </c>
      <c r="D10" s="9">
        <f t="shared" si="2"/>
        <v>12</v>
      </c>
      <c r="E10" s="9">
        <f t="shared" si="2"/>
        <v>19</v>
      </c>
      <c r="F10" s="9">
        <f t="shared" si="2"/>
        <v>22</v>
      </c>
      <c r="G10" s="9">
        <f t="shared" si="2"/>
        <v>14</v>
      </c>
      <c r="H10" s="9">
        <f t="shared" si="2"/>
        <v>24</v>
      </c>
      <c r="I10" s="9">
        <f t="shared" si="2"/>
        <v>19</v>
      </c>
      <c r="J10" s="9">
        <f t="shared" si="2"/>
        <v>26</v>
      </c>
      <c r="K10" s="9">
        <f t="shared" si="2"/>
        <v>16</v>
      </c>
      <c r="L10" s="9">
        <f t="shared" si="2"/>
        <v>15</v>
      </c>
      <c r="M10" s="9">
        <f t="shared" si="2"/>
        <v>17</v>
      </c>
      <c r="N10" s="9">
        <f t="shared" si="2"/>
        <v>18</v>
      </c>
      <c r="O10" s="9">
        <f t="shared" si="2"/>
        <v>19</v>
      </c>
      <c r="P10" s="9">
        <f t="shared" si="2"/>
        <v>19</v>
      </c>
      <c r="Q10" s="9">
        <f t="shared" si="2"/>
        <v>25</v>
      </c>
      <c r="R10" s="9">
        <f t="shared" si="2"/>
        <v>21</v>
      </c>
      <c r="S10" s="9">
        <f t="shared" si="2"/>
        <v>14</v>
      </c>
      <c r="T10" s="9">
        <f t="shared" si="2"/>
        <v>21</v>
      </c>
      <c r="U10" s="9">
        <f t="shared" si="2"/>
        <v>20</v>
      </c>
      <c r="V10" s="9">
        <f t="shared" si="2"/>
        <v>18</v>
      </c>
      <c r="W10" s="9">
        <f t="shared" si="2"/>
        <v>20</v>
      </c>
      <c r="X10" s="9">
        <f t="shared" si="2"/>
        <v>26</v>
      </c>
      <c r="Y10" s="9">
        <f t="shared" si="2"/>
        <v>16</v>
      </c>
      <c r="Z10" s="9">
        <f t="shared" si="2"/>
        <v>20</v>
      </c>
      <c r="AA10" s="9">
        <f t="shared" si="2"/>
        <v>16</v>
      </c>
      <c r="AB10" s="9">
        <f t="shared" si="2"/>
        <v>24</v>
      </c>
      <c r="AC10" s="9">
        <f t="shared" si="2"/>
        <v>17</v>
      </c>
      <c r="AD10" s="9">
        <f t="shared" si="2"/>
        <v>17</v>
      </c>
      <c r="AE10" s="9">
        <f t="shared" si="2"/>
        <v>28</v>
      </c>
      <c r="AF10" s="9">
        <f t="shared" si="2"/>
        <v>13</v>
      </c>
      <c r="AG10" s="16">
        <f>SUM(B10:AF10)</f>
        <v>594</v>
      </c>
      <c r="AH10" s="44">
        <f>AVERAGE(B10:AF10)</f>
        <v>19.161290322580644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103" t="s">
        <v>17</v>
      </c>
      <c r="B13" s="46">
        <v>0</v>
      </c>
      <c r="C13" s="46">
        <v>0</v>
      </c>
      <c r="D13" s="46">
        <v>1</v>
      </c>
      <c r="E13" s="45">
        <v>0</v>
      </c>
      <c r="F13" s="46">
        <v>0</v>
      </c>
      <c r="G13" s="46">
        <v>1</v>
      </c>
      <c r="H13" s="45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</v>
      </c>
      <c r="N13" s="46">
        <v>0</v>
      </c>
      <c r="O13" s="46">
        <v>3</v>
      </c>
      <c r="P13" s="46">
        <v>1</v>
      </c>
      <c r="Q13" s="46">
        <v>1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2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3</v>
      </c>
      <c r="AF13" s="99">
        <v>0</v>
      </c>
      <c r="AG13" s="17">
        <f>SUM(B13:AF13)</f>
        <v>13</v>
      </c>
      <c r="AH13" s="41">
        <f>AVERAGE(B13:AF13)</f>
        <v>0.41935483870967744</v>
      </c>
    </row>
    <row r="14" spans="1:34">
      <c r="A14" s="103" t="s">
        <v>50</v>
      </c>
      <c r="B14" s="100">
        <v>2</v>
      </c>
      <c r="C14" s="101">
        <v>3</v>
      </c>
      <c r="D14" s="101">
        <v>0</v>
      </c>
      <c r="E14" s="101">
        <v>4</v>
      </c>
      <c r="F14" s="101">
        <v>1</v>
      </c>
      <c r="G14" s="101">
        <v>3</v>
      </c>
      <c r="H14" s="101">
        <v>3</v>
      </c>
      <c r="I14" s="100">
        <v>4</v>
      </c>
      <c r="J14" s="101">
        <v>1</v>
      </c>
      <c r="K14" s="101">
        <v>1</v>
      </c>
      <c r="L14" s="101">
        <v>2</v>
      </c>
      <c r="M14" s="101">
        <v>4</v>
      </c>
      <c r="N14" s="101">
        <v>2</v>
      </c>
      <c r="O14" s="101">
        <v>4</v>
      </c>
      <c r="P14" s="101">
        <v>6</v>
      </c>
      <c r="Q14" s="101">
        <v>5</v>
      </c>
      <c r="R14" s="101">
        <v>0</v>
      </c>
      <c r="S14" s="101">
        <v>5</v>
      </c>
      <c r="T14" s="101">
        <v>3</v>
      </c>
      <c r="U14" s="100">
        <v>3</v>
      </c>
      <c r="V14" s="101">
        <v>4</v>
      </c>
      <c r="W14" s="101">
        <v>4</v>
      </c>
      <c r="X14" s="101">
        <v>4</v>
      </c>
      <c r="Y14" s="101">
        <v>3</v>
      </c>
      <c r="Z14" s="101">
        <v>4</v>
      </c>
      <c r="AA14" s="101">
        <v>9</v>
      </c>
      <c r="AB14" s="101">
        <v>6</v>
      </c>
      <c r="AC14" s="101">
        <v>2</v>
      </c>
      <c r="AD14" s="101">
        <v>0</v>
      </c>
      <c r="AE14" s="101">
        <v>2</v>
      </c>
      <c r="AF14" s="102">
        <v>1</v>
      </c>
      <c r="AG14" s="54">
        <f t="shared" ref="AG14:AG15" si="3">SUM(B14:AF14)</f>
        <v>95</v>
      </c>
      <c r="AH14" s="42">
        <f t="shared" ref="AH14:AH15" si="4">AVERAGE(B14:AF14)</f>
        <v>3.064516129032258</v>
      </c>
    </row>
    <row r="15" spans="1:34" ht="15.75" thickBot="1">
      <c r="A15" s="103" t="s">
        <v>51</v>
      </c>
      <c r="B15" s="7">
        <v>0</v>
      </c>
      <c r="C15" s="33">
        <v>3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3</v>
      </c>
      <c r="J15" s="33">
        <v>1</v>
      </c>
      <c r="K15" s="33">
        <v>3</v>
      </c>
      <c r="L15" s="33">
        <v>1</v>
      </c>
      <c r="M15" s="33">
        <v>1</v>
      </c>
      <c r="N15" s="33">
        <v>1</v>
      </c>
      <c r="O15" s="33">
        <v>1</v>
      </c>
      <c r="P15" s="33">
        <v>1</v>
      </c>
      <c r="Q15" s="33">
        <v>5</v>
      </c>
      <c r="R15" s="33">
        <v>4</v>
      </c>
      <c r="S15" s="33">
        <v>2</v>
      </c>
      <c r="T15" s="33">
        <v>2</v>
      </c>
      <c r="U15" s="7">
        <v>1</v>
      </c>
      <c r="V15" s="33">
        <v>0</v>
      </c>
      <c r="W15" s="33">
        <v>2</v>
      </c>
      <c r="X15" s="33">
        <v>2</v>
      </c>
      <c r="Y15" s="33">
        <v>2</v>
      </c>
      <c r="Z15" s="33">
        <v>2</v>
      </c>
      <c r="AA15" s="33">
        <v>2</v>
      </c>
      <c r="AB15" s="33">
        <v>2</v>
      </c>
      <c r="AC15" s="7">
        <v>2</v>
      </c>
      <c r="AD15" s="7">
        <v>2</v>
      </c>
      <c r="AE15" s="7">
        <v>3</v>
      </c>
      <c r="AF15" s="13">
        <v>0</v>
      </c>
      <c r="AG15" s="116">
        <f t="shared" si="3"/>
        <v>48</v>
      </c>
      <c r="AH15" s="43">
        <f t="shared" si="4"/>
        <v>1.5483870967741935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2</v>
      </c>
      <c r="C17" s="9">
        <f t="shared" ref="C17:AF17" si="5">IF(C15 &lt;&gt; "",SUM(C13:C15),"")</f>
        <v>6</v>
      </c>
      <c r="D17" s="9">
        <f t="shared" si="5"/>
        <v>1</v>
      </c>
      <c r="E17" s="9">
        <f t="shared" si="5"/>
        <v>4</v>
      </c>
      <c r="F17" s="9">
        <f t="shared" si="5"/>
        <v>1</v>
      </c>
      <c r="G17" s="9">
        <f t="shared" si="5"/>
        <v>4</v>
      </c>
      <c r="H17" s="9">
        <f t="shared" si="5"/>
        <v>3</v>
      </c>
      <c r="I17" s="9">
        <f t="shared" si="5"/>
        <v>7</v>
      </c>
      <c r="J17" s="9">
        <f t="shared" si="5"/>
        <v>2</v>
      </c>
      <c r="K17" s="9">
        <f t="shared" si="5"/>
        <v>4</v>
      </c>
      <c r="L17" s="9">
        <f t="shared" si="5"/>
        <v>3</v>
      </c>
      <c r="M17" s="9">
        <f t="shared" si="5"/>
        <v>6</v>
      </c>
      <c r="N17" s="9">
        <f t="shared" si="5"/>
        <v>3</v>
      </c>
      <c r="O17" s="9">
        <f t="shared" si="5"/>
        <v>8</v>
      </c>
      <c r="P17" s="9">
        <f t="shared" si="5"/>
        <v>8</v>
      </c>
      <c r="Q17" s="9">
        <f t="shared" si="5"/>
        <v>11</v>
      </c>
      <c r="R17" s="9">
        <f t="shared" si="5"/>
        <v>4</v>
      </c>
      <c r="S17" s="9">
        <f t="shared" si="5"/>
        <v>7</v>
      </c>
      <c r="T17" s="9">
        <f t="shared" si="5"/>
        <v>5</v>
      </c>
      <c r="U17" s="9">
        <f t="shared" si="5"/>
        <v>4</v>
      </c>
      <c r="V17" s="9">
        <f t="shared" si="5"/>
        <v>4</v>
      </c>
      <c r="W17" s="9">
        <f t="shared" si="5"/>
        <v>8</v>
      </c>
      <c r="X17" s="9">
        <f t="shared" si="5"/>
        <v>6</v>
      </c>
      <c r="Y17" s="9">
        <f t="shared" si="5"/>
        <v>5</v>
      </c>
      <c r="Z17" s="9">
        <f t="shared" si="5"/>
        <v>6</v>
      </c>
      <c r="AA17" s="9">
        <f t="shared" si="5"/>
        <v>11</v>
      </c>
      <c r="AB17" s="9">
        <f t="shared" si="5"/>
        <v>8</v>
      </c>
      <c r="AC17" s="9">
        <f t="shared" si="5"/>
        <v>4</v>
      </c>
      <c r="AD17" s="9">
        <f t="shared" si="5"/>
        <v>2</v>
      </c>
      <c r="AE17" s="9">
        <f t="shared" si="5"/>
        <v>8</v>
      </c>
      <c r="AF17" s="9">
        <f t="shared" si="5"/>
        <v>1</v>
      </c>
      <c r="AG17" s="26">
        <f>SUM(B17:AF17)</f>
        <v>156</v>
      </c>
      <c r="AH17" s="44">
        <f>AVERAGE(B17:AF17)</f>
        <v>5.032258064516129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22</v>
      </c>
      <c r="C19" s="29">
        <f t="shared" ref="C19:AF19" si="6">IF(C17&lt;&gt;"",SUM(C10,C17),"")</f>
        <v>24</v>
      </c>
      <c r="D19" s="29">
        <f t="shared" si="6"/>
        <v>13</v>
      </c>
      <c r="E19" s="29">
        <f t="shared" si="6"/>
        <v>23</v>
      </c>
      <c r="F19" s="29">
        <f t="shared" si="6"/>
        <v>23</v>
      </c>
      <c r="G19" s="29">
        <f t="shared" si="6"/>
        <v>18</v>
      </c>
      <c r="H19" s="29">
        <f t="shared" si="6"/>
        <v>27</v>
      </c>
      <c r="I19" s="29">
        <f t="shared" si="6"/>
        <v>26</v>
      </c>
      <c r="J19" s="29">
        <f t="shared" si="6"/>
        <v>28</v>
      </c>
      <c r="K19" s="29">
        <f t="shared" si="6"/>
        <v>20</v>
      </c>
      <c r="L19" s="29">
        <f t="shared" si="6"/>
        <v>18</v>
      </c>
      <c r="M19" s="29">
        <f t="shared" si="6"/>
        <v>23</v>
      </c>
      <c r="N19" s="29">
        <f t="shared" si="6"/>
        <v>21</v>
      </c>
      <c r="O19" s="29">
        <f t="shared" si="6"/>
        <v>27</v>
      </c>
      <c r="P19" s="29">
        <f t="shared" si="6"/>
        <v>27</v>
      </c>
      <c r="Q19" s="29">
        <f t="shared" si="6"/>
        <v>36</v>
      </c>
      <c r="R19" s="29">
        <f t="shared" si="6"/>
        <v>25</v>
      </c>
      <c r="S19" s="29">
        <f t="shared" si="6"/>
        <v>21</v>
      </c>
      <c r="T19" s="29">
        <f t="shared" si="6"/>
        <v>26</v>
      </c>
      <c r="U19" s="29">
        <f t="shared" si="6"/>
        <v>24</v>
      </c>
      <c r="V19" s="29">
        <f t="shared" si="6"/>
        <v>22</v>
      </c>
      <c r="W19" s="29">
        <f t="shared" si="6"/>
        <v>28</v>
      </c>
      <c r="X19" s="29">
        <f t="shared" si="6"/>
        <v>32</v>
      </c>
      <c r="Y19" s="29">
        <f t="shared" si="6"/>
        <v>21</v>
      </c>
      <c r="Z19" s="29">
        <f t="shared" si="6"/>
        <v>26</v>
      </c>
      <c r="AA19" s="29">
        <f t="shared" si="6"/>
        <v>27</v>
      </c>
      <c r="AB19" s="29">
        <f t="shared" si="6"/>
        <v>32</v>
      </c>
      <c r="AC19" s="29">
        <f t="shared" si="6"/>
        <v>21</v>
      </c>
      <c r="AD19" s="29">
        <f t="shared" si="6"/>
        <v>19</v>
      </c>
      <c r="AE19" s="29">
        <f t="shared" si="6"/>
        <v>36</v>
      </c>
      <c r="AF19" s="29">
        <f t="shared" si="6"/>
        <v>14</v>
      </c>
      <c r="AG19" s="28">
        <f>SUM(AG10,AG17)</f>
        <v>750</v>
      </c>
      <c r="AH19" s="44">
        <f>AVERAGE(B19:AF19)</f>
        <v>24.193548387096776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13</v>
      </c>
      <c r="C4" s="21">
        <v>15</v>
      </c>
      <c r="D4" s="21">
        <v>16</v>
      </c>
      <c r="E4" s="21">
        <v>13</v>
      </c>
      <c r="F4" s="21">
        <v>8</v>
      </c>
      <c r="G4" s="21">
        <v>18</v>
      </c>
      <c r="H4" s="21">
        <v>13</v>
      </c>
      <c r="I4" s="21">
        <v>10</v>
      </c>
      <c r="J4" s="21">
        <v>16</v>
      </c>
      <c r="K4" s="21">
        <v>12</v>
      </c>
      <c r="L4" s="21">
        <v>23</v>
      </c>
      <c r="M4" s="21">
        <v>16</v>
      </c>
      <c r="N4" s="21">
        <v>14</v>
      </c>
      <c r="O4" s="21">
        <v>23</v>
      </c>
      <c r="P4" s="21">
        <v>14</v>
      </c>
      <c r="Q4" s="21">
        <v>13</v>
      </c>
      <c r="R4" s="10">
        <v>11</v>
      </c>
      <c r="S4" s="10">
        <v>14</v>
      </c>
      <c r="T4" s="10">
        <v>16</v>
      </c>
      <c r="U4" s="10">
        <v>23</v>
      </c>
      <c r="V4" s="10">
        <v>13</v>
      </c>
      <c r="W4" s="10">
        <v>17</v>
      </c>
      <c r="X4" s="10">
        <v>13</v>
      </c>
      <c r="Y4" s="10">
        <v>16</v>
      </c>
      <c r="Z4" s="10">
        <v>12</v>
      </c>
      <c r="AA4" s="10">
        <v>7</v>
      </c>
      <c r="AB4" s="10">
        <v>20</v>
      </c>
      <c r="AC4" s="10">
        <v>19</v>
      </c>
      <c r="AD4" s="10">
        <v>13</v>
      </c>
      <c r="AE4" s="10">
        <v>16</v>
      </c>
      <c r="AF4" s="96"/>
      <c r="AG4" s="117">
        <f>SUM(B4:AE4)</f>
        <v>447</v>
      </c>
      <c r="AH4" s="41">
        <f>AVERAGE(B4:AE4)</f>
        <v>14.9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1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1</v>
      </c>
      <c r="AD5" s="45">
        <v>0</v>
      </c>
      <c r="AE5" s="45">
        <v>1</v>
      </c>
      <c r="AF5" s="113"/>
      <c r="AG5" s="118">
        <f t="shared" ref="AG5:AG8" si="0">SUM(B5:AE5)</f>
        <v>5</v>
      </c>
      <c r="AH5" s="42">
        <f t="shared" ref="AH5:AH8" si="1">AVERAGE(B5:AE5)</f>
        <v>0.16666666666666666</v>
      </c>
    </row>
    <row r="6" spans="1:34">
      <c r="A6" s="4" t="s">
        <v>6</v>
      </c>
      <c r="B6" s="20">
        <v>7</v>
      </c>
      <c r="C6" s="20">
        <v>2</v>
      </c>
      <c r="D6" s="20">
        <v>4</v>
      </c>
      <c r="E6" s="20">
        <v>8</v>
      </c>
      <c r="F6" s="20">
        <v>2</v>
      </c>
      <c r="G6" s="20">
        <v>5</v>
      </c>
      <c r="H6" s="20">
        <v>8</v>
      </c>
      <c r="I6" s="20">
        <v>5</v>
      </c>
      <c r="J6" s="20">
        <v>4</v>
      </c>
      <c r="K6" s="20">
        <v>5</v>
      </c>
      <c r="L6" s="20">
        <v>5</v>
      </c>
      <c r="M6" s="20">
        <v>1</v>
      </c>
      <c r="N6" s="20">
        <v>9</v>
      </c>
      <c r="O6" s="20">
        <v>4</v>
      </c>
      <c r="P6" s="20">
        <v>4</v>
      </c>
      <c r="Q6" s="20">
        <v>7</v>
      </c>
      <c r="R6" s="2">
        <v>5</v>
      </c>
      <c r="S6" s="2">
        <v>7</v>
      </c>
      <c r="T6" s="20">
        <v>8</v>
      </c>
      <c r="U6" s="2">
        <v>1</v>
      </c>
      <c r="V6" s="2">
        <v>6</v>
      </c>
      <c r="W6" s="2">
        <v>5</v>
      </c>
      <c r="X6" s="2">
        <v>5</v>
      </c>
      <c r="Y6" s="2">
        <v>9</v>
      </c>
      <c r="Z6" s="2">
        <v>8</v>
      </c>
      <c r="AA6" s="2">
        <v>6</v>
      </c>
      <c r="AB6" s="2">
        <v>2</v>
      </c>
      <c r="AC6" s="2">
        <v>5</v>
      </c>
      <c r="AD6" s="2">
        <v>1</v>
      </c>
      <c r="AE6" s="2">
        <v>7</v>
      </c>
      <c r="AF6" s="97"/>
      <c r="AG6" s="118">
        <f t="shared" si="0"/>
        <v>155</v>
      </c>
      <c r="AH6" s="42">
        <f t="shared" si="1"/>
        <v>5.166666666666667</v>
      </c>
    </row>
    <row r="7" spans="1:34">
      <c r="A7" s="4" t="s">
        <v>7</v>
      </c>
      <c r="B7" s="2">
        <v>2</v>
      </c>
      <c r="C7" s="2">
        <v>1</v>
      </c>
      <c r="D7" s="2">
        <v>1</v>
      </c>
      <c r="E7" s="2">
        <v>2</v>
      </c>
      <c r="F7" s="2">
        <v>1</v>
      </c>
      <c r="G7" s="2">
        <v>2</v>
      </c>
      <c r="H7" s="20">
        <v>0</v>
      </c>
      <c r="I7" s="2">
        <v>1</v>
      </c>
      <c r="J7" s="2">
        <v>1</v>
      </c>
      <c r="K7" s="2">
        <v>2</v>
      </c>
      <c r="L7" s="2">
        <v>2</v>
      </c>
      <c r="M7" s="2">
        <v>3</v>
      </c>
      <c r="N7" s="2">
        <v>3</v>
      </c>
      <c r="O7" s="2">
        <v>0</v>
      </c>
      <c r="P7" s="20">
        <v>0</v>
      </c>
      <c r="Q7" s="2">
        <v>0</v>
      </c>
      <c r="R7" s="2">
        <v>1</v>
      </c>
      <c r="S7" s="2">
        <v>0</v>
      </c>
      <c r="T7" s="2">
        <v>2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0</v>
      </c>
      <c r="AA7" s="2">
        <v>4</v>
      </c>
      <c r="AB7" s="2">
        <v>0</v>
      </c>
      <c r="AC7" s="2">
        <v>2</v>
      </c>
      <c r="AD7" s="2">
        <v>1</v>
      </c>
      <c r="AE7" s="2">
        <v>0</v>
      </c>
      <c r="AF7" s="97"/>
      <c r="AG7" s="118">
        <f t="shared" si="0"/>
        <v>36</v>
      </c>
      <c r="AH7" s="42">
        <f t="shared" si="1"/>
        <v>1.2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19">
        <f t="shared" si="0"/>
        <v>3</v>
      </c>
      <c r="AH8" s="43">
        <f t="shared" si="1"/>
        <v>0.1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22</v>
      </c>
      <c r="C10" s="9">
        <f t="shared" ref="C10:AF10" si="2">IF(C4&lt;&gt;"",SUM(C4:C8),"")</f>
        <v>18</v>
      </c>
      <c r="D10" s="9">
        <f t="shared" si="2"/>
        <v>21</v>
      </c>
      <c r="E10" s="9">
        <f t="shared" si="2"/>
        <v>23</v>
      </c>
      <c r="F10" s="9">
        <f t="shared" si="2"/>
        <v>13</v>
      </c>
      <c r="G10" s="9">
        <f t="shared" si="2"/>
        <v>26</v>
      </c>
      <c r="H10" s="9">
        <f t="shared" si="2"/>
        <v>21</v>
      </c>
      <c r="I10" s="9">
        <f t="shared" si="2"/>
        <v>16</v>
      </c>
      <c r="J10" s="9">
        <f t="shared" si="2"/>
        <v>21</v>
      </c>
      <c r="K10" s="9">
        <f t="shared" si="2"/>
        <v>19</v>
      </c>
      <c r="L10" s="9">
        <f t="shared" si="2"/>
        <v>30</v>
      </c>
      <c r="M10" s="9">
        <f t="shared" si="2"/>
        <v>20</v>
      </c>
      <c r="N10" s="9">
        <f t="shared" si="2"/>
        <v>26</v>
      </c>
      <c r="O10" s="9">
        <f t="shared" si="2"/>
        <v>27</v>
      </c>
      <c r="P10" s="9">
        <f t="shared" si="2"/>
        <v>18</v>
      </c>
      <c r="Q10" s="9">
        <f t="shared" si="2"/>
        <v>20</v>
      </c>
      <c r="R10" s="9">
        <f t="shared" si="2"/>
        <v>17</v>
      </c>
      <c r="S10" s="9">
        <f t="shared" si="2"/>
        <v>21</v>
      </c>
      <c r="T10" s="9">
        <f t="shared" si="2"/>
        <v>27</v>
      </c>
      <c r="U10" s="9">
        <f t="shared" si="2"/>
        <v>25</v>
      </c>
      <c r="V10" s="9">
        <f t="shared" si="2"/>
        <v>20</v>
      </c>
      <c r="W10" s="9">
        <f t="shared" si="2"/>
        <v>23</v>
      </c>
      <c r="X10" s="9">
        <f t="shared" si="2"/>
        <v>19</v>
      </c>
      <c r="Y10" s="9">
        <f t="shared" si="2"/>
        <v>26</v>
      </c>
      <c r="Z10" s="9">
        <f t="shared" si="2"/>
        <v>21</v>
      </c>
      <c r="AA10" s="9">
        <f t="shared" si="2"/>
        <v>17</v>
      </c>
      <c r="AB10" s="9">
        <f t="shared" si="2"/>
        <v>23</v>
      </c>
      <c r="AC10" s="9">
        <f t="shared" si="2"/>
        <v>27</v>
      </c>
      <c r="AD10" s="9">
        <f t="shared" si="2"/>
        <v>15</v>
      </c>
      <c r="AE10" s="9">
        <f t="shared" si="2"/>
        <v>24</v>
      </c>
      <c r="AF10" s="9" t="str">
        <f t="shared" si="2"/>
        <v/>
      </c>
      <c r="AG10" s="16">
        <f>SUM(B10:AE10)</f>
        <v>646</v>
      </c>
      <c r="AH10" s="44">
        <f>AVERAGE(B10:AE10)</f>
        <v>21.533333333333335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2</v>
      </c>
      <c r="C13" s="46">
        <v>0</v>
      </c>
      <c r="D13" s="46">
        <v>0</v>
      </c>
      <c r="E13" s="45">
        <v>1</v>
      </c>
      <c r="F13" s="46">
        <v>1</v>
      </c>
      <c r="G13" s="46">
        <v>1</v>
      </c>
      <c r="H13" s="45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1</v>
      </c>
      <c r="S13" s="46">
        <v>0</v>
      </c>
      <c r="T13" s="46">
        <v>1</v>
      </c>
      <c r="U13" s="46">
        <v>0</v>
      </c>
      <c r="V13" s="46">
        <v>1</v>
      </c>
      <c r="W13" s="46">
        <v>0</v>
      </c>
      <c r="X13" s="46">
        <v>1</v>
      </c>
      <c r="Y13" s="46">
        <v>1</v>
      </c>
      <c r="Z13" s="46">
        <v>1</v>
      </c>
      <c r="AA13" s="46">
        <v>1</v>
      </c>
      <c r="AB13" s="46">
        <v>0</v>
      </c>
      <c r="AC13" s="46">
        <v>0</v>
      </c>
      <c r="AD13" s="46">
        <v>0</v>
      </c>
      <c r="AE13" s="46">
        <v>1</v>
      </c>
      <c r="AF13" s="99"/>
      <c r="AG13" s="117">
        <f>SUM(B13:AE13)</f>
        <v>13</v>
      </c>
      <c r="AH13" s="41">
        <f>AVERAGE(B13:AE13)</f>
        <v>0.43333333333333335</v>
      </c>
    </row>
    <row r="14" spans="1:34">
      <c r="A14" s="103" t="s">
        <v>50</v>
      </c>
      <c r="B14" s="100">
        <v>4</v>
      </c>
      <c r="C14" s="101">
        <v>5</v>
      </c>
      <c r="D14" s="101">
        <v>5</v>
      </c>
      <c r="E14" s="101">
        <v>5</v>
      </c>
      <c r="F14" s="101">
        <v>6</v>
      </c>
      <c r="G14" s="101">
        <v>3</v>
      </c>
      <c r="H14" s="101">
        <v>5</v>
      </c>
      <c r="I14" s="100">
        <v>5</v>
      </c>
      <c r="J14" s="101">
        <v>6</v>
      </c>
      <c r="K14" s="101">
        <v>4</v>
      </c>
      <c r="L14" s="101">
        <v>3</v>
      </c>
      <c r="M14" s="101">
        <v>5</v>
      </c>
      <c r="N14" s="101">
        <v>6</v>
      </c>
      <c r="O14" s="101">
        <v>1</v>
      </c>
      <c r="P14" s="101">
        <v>2</v>
      </c>
      <c r="Q14" s="101">
        <v>2</v>
      </c>
      <c r="R14" s="101">
        <v>1</v>
      </c>
      <c r="S14" s="101">
        <v>7</v>
      </c>
      <c r="T14" s="101">
        <v>4</v>
      </c>
      <c r="U14" s="100">
        <v>2</v>
      </c>
      <c r="V14" s="101">
        <v>4</v>
      </c>
      <c r="W14" s="101">
        <v>0</v>
      </c>
      <c r="X14" s="101">
        <v>4</v>
      </c>
      <c r="Y14" s="101">
        <v>3</v>
      </c>
      <c r="Z14" s="101">
        <v>4</v>
      </c>
      <c r="AA14" s="101">
        <v>5</v>
      </c>
      <c r="AB14" s="101">
        <v>2</v>
      </c>
      <c r="AC14" s="101">
        <v>4</v>
      </c>
      <c r="AD14" s="101">
        <v>1</v>
      </c>
      <c r="AE14" s="101">
        <v>3</v>
      </c>
      <c r="AF14" s="102"/>
      <c r="AG14" s="118">
        <f t="shared" ref="AG14:AG15" si="3">SUM(B14:AE14)</f>
        <v>111</v>
      </c>
      <c r="AH14" s="42">
        <f t="shared" ref="AH14:AH15" si="4">AVERAGE(B14:AE14)</f>
        <v>3.7</v>
      </c>
    </row>
    <row r="15" spans="1:34" ht="15.75" thickBot="1">
      <c r="A15" s="103" t="s">
        <v>51</v>
      </c>
      <c r="B15" s="7">
        <v>3</v>
      </c>
      <c r="C15" s="33">
        <v>3</v>
      </c>
      <c r="D15" s="33">
        <v>2</v>
      </c>
      <c r="E15" s="33">
        <v>2</v>
      </c>
      <c r="F15" s="33">
        <v>2</v>
      </c>
      <c r="G15" s="33">
        <v>4</v>
      </c>
      <c r="H15" s="33">
        <v>1</v>
      </c>
      <c r="I15" s="33">
        <v>0</v>
      </c>
      <c r="J15" s="33">
        <v>0</v>
      </c>
      <c r="K15" s="33">
        <v>2</v>
      </c>
      <c r="L15" s="33">
        <v>4</v>
      </c>
      <c r="M15" s="33">
        <v>1</v>
      </c>
      <c r="N15" s="33">
        <v>1</v>
      </c>
      <c r="O15" s="33">
        <v>1</v>
      </c>
      <c r="P15" s="33">
        <v>2</v>
      </c>
      <c r="Q15" s="33">
        <v>4</v>
      </c>
      <c r="R15" s="33">
        <v>2</v>
      </c>
      <c r="S15" s="33">
        <v>0</v>
      </c>
      <c r="T15" s="33">
        <v>2</v>
      </c>
      <c r="U15" s="7">
        <v>3</v>
      </c>
      <c r="V15" s="33">
        <v>0</v>
      </c>
      <c r="W15" s="33">
        <v>4</v>
      </c>
      <c r="X15" s="33">
        <v>4</v>
      </c>
      <c r="Y15" s="33">
        <v>3</v>
      </c>
      <c r="Z15" s="33">
        <v>3</v>
      </c>
      <c r="AA15" s="33">
        <v>2</v>
      </c>
      <c r="AB15" s="33">
        <v>2</v>
      </c>
      <c r="AC15" s="7">
        <v>0</v>
      </c>
      <c r="AD15" s="7">
        <v>1</v>
      </c>
      <c r="AE15" s="7">
        <v>2</v>
      </c>
      <c r="AF15" s="13"/>
      <c r="AG15" s="119">
        <f t="shared" si="3"/>
        <v>60</v>
      </c>
      <c r="AH15" s="43">
        <f t="shared" si="4"/>
        <v>2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9</v>
      </c>
      <c r="C17" s="9">
        <f t="shared" ref="C17:AF17" si="5">IF(C15 &lt;&gt; "",SUM(C13:C15),"")</f>
        <v>8</v>
      </c>
      <c r="D17" s="9">
        <f t="shared" si="5"/>
        <v>7</v>
      </c>
      <c r="E17" s="9">
        <f t="shared" si="5"/>
        <v>8</v>
      </c>
      <c r="F17" s="9">
        <f t="shared" si="5"/>
        <v>9</v>
      </c>
      <c r="G17" s="9">
        <f t="shared" si="5"/>
        <v>8</v>
      </c>
      <c r="H17" s="9">
        <f t="shared" si="5"/>
        <v>6</v>
      </c>
      <c r="I17" s="9">
        <f t="shared" si="5"/>
        <v>5</v>
      </c>
      <c r="J17" s="9">
        <f t="shared" si="5"/>
        <v>6</v>
      </c>
      <c r="K17" s="9">
        <f t="shared" si="5"/>
        <v>6</v>
      </c>
      <c r="L17" s="9">
        <f t="shared" si="5"/>
        <v>7</v>
      </c>
      <c r="M17" s="9">
        <f t="shared" si="5"/>
        <v>6</v>
      </c>
      <c r="N17" s="9">
        <f t="shared" si="5"/>
        <v>7</v>
      </c>
      <c r="O17" s="9">
        <f t="shared" si="5"/>
        <v>2</v>
      </c>
      <c r="P17" s="9">
        <f t="shared" si="5"/>
        <v>4</v>
      </c>
      <c r="Q17" s="9">
        <f t="shared" si="5"/>
        <v>6</v>
      </c>
      <c r="R17" s="9">
        <f t="shared" si="5"/>
        <v>4</v>
      </c>
      <c r="S17" s="9">
        <f t="shared" si="5"/>
        <v>7</v>
      </c>
      <c r="T17" s="9">
        <f t="shared" si="5"/>
        <v>7</v>
      </c>
      <c r="U17" s="9">
        <f t="shared" si="5"/>
        <v>5</v>
      </c>
      <c r="V17" s="9">
        <f t="shared" si="5"/>
        <v>5</v>
      </c>
      <c r="W17" s="9">
        <f t="shared" si="5"/>
        <v>4</v>
      </c>
      <c r="X17" s="9">
        <f t="shared" si="5"/>
        <v>9</v>
      </c>
      <c r="Y17" s="9">
        <f t="shared" si="5"/>
        <v>7</v>
      </c>
      <c r="Z17" s="9">
        <f t="shared" si="5"/>
        <v>8</v>
      </c>
      <c r="AA17" s="9">
        <f t="shared" si="5"/>
        <v>8</v>
      </c>
      <c r="AB17" s="9">
        <f t="shared" si="5"/>
        <v>4</v>
      </c>
      <c r="AC17" s="9">
        <f t="shared" si="5"/>
        <v>4</v>
      </c>
      <c r="AD17" s="9">
        <f t="shared" si="5"/>
        <v>2</v>
      </c>
      <c r="AE17" s="9">
        <f t="shared" si="5"/>
        <v>6</v>
      </c>
      <c r="AF17" s="9" t="str">
        <f t="shared" si="5"/>
        <v/>
      </c>
      <c r="AG17" s="26">
        <f>SUM(B17:AE17)</f>
        <v>184</v>
      </c>
      <c r="AH17" s="44">
        <f>AVERAGE(B17:AE17)</f>
        <v>6.1333333333333337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31</v>
      </c>
      <c r="C19" s="29">
        <f t="shared" ref="C19:AF19" si="6">IF(C17&lt;&gt;"",SUM(C10,C17),"")</f>
        <v>26</v>
      </c>
      <c r="D19" s="29">
        <f t="shared" si="6"/>
        <v>28</v>
      </c>
      <c r="E19" s="29">
        <f t="shared" si="6"/>
        <v>31</v>
      </c>
      <c r="F19" s="29">
        <f t="shared" si="6"/>
        <v>22</v>
      </c>
      <c r="G19" s="29">
        <f t="shared" si="6"/>
        <v>34</v>
      </c>
      <c r="H19" s="29">
        <f t="shared" si="6"/>
        <v>27</v>
      </c>
      <c r="I19" s="29">
        <f t="shared" si="6"/>
        <v>21</v>
      </c>
      <c r="J19" s="29">
        <f t="shared" si="6"/>
        <v>27</v>
      </c>
      <c r="K19" s="29">
        <f t="shared" si="6"/>
        <v>25</v>
      </c>
      <c r="L19" s="29">
        <f t="shared" si="6"/>
        <v>37</v>
      </c>
      <c r="M19" s="29">
        <f t="shared" si="6"/>
        <v>26</v>
      </c>
      <c r="N19" s="29">
        <f t="shared" si="6"/>
        <v>33</v>
      </c>
      <c r="O19" s="29">
        <f t="shared" si="6"/>
        <v>29</v>
      </c>
      <c r="P19" s="29">
        <f t="shared" si="6"/>
        <v>22</v>
      </c>
      <c r="Q19" s="29">
        <f t="shared" si="6"/>
        <v>26</v>
      </c>
      <c r="R19" s="29">
        <f t="shared" si="6"/>
        <v>21</v>
      </c>
      <c r="S19" s="29">
        <f t="shared" si="6"/>
        <v>28</v>
      </c>
      <c r="T19" s="29">
        <f t="shared" si="6"/>
        <v>34</v>
      </c>
      <c r="U19" s="29">
        <f t="shared" si="6"/>
        <v>30</v>
      </c>
      <c r="V19" s="29">
        <f t="shared" si="6"/>
        <v>25</v>
      </c>
      <c r="W19" s="29">
        <f t="shared" si="6"/>
        <v>27</v>
      </c>
      <c r="X19" s="29">
        <f t="shared" si="6"/>
        <v>28</v>
      </c>
      <c r="Y19" s="29">
        <f t="shared" si="6"/>
        <v>33</v>
      </c>
      <c r="Z19" s="29">
        <f t="shared" si="6"/>
        <v>29</v>
      </c>
      <c r="AA19" s="29">
        <f t="shared" si="6"/>
        <v>25</v>
      </c>
      <c r="AB19" s="29">
        <f t="shared" si="6"/>
        <v>27</v>
      </c>
      <c r="AC19" s="29">
        <f t="shared" si="6"/>
        <v>31</v>
      </c>
      <c r="AD19" s="29">
        <f t="shared" si="6"/>
        <v>17</v>
      </c>
      <c r="AE19" s="29">
        <f t="shared" si="6"/>
        <v>30</v>
      </c>
      <c r="AF19" s="29" t="str">
        <f t="shared" si="6"/>
        <v/>
      </c>
      <c r="AG19" s="28">
        <f>SUM(AG10,AG17)</f>
        <v>830</v>
      </c>
      <c r="AH19" s="44">
        <f>AVERAGE(B19:AE19)</f>
        <v>27.666666666666668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G4:AG8 AH4:AH8 AH13:AH15 AG13:AG15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9</v>
      </c>
      <c r="C4" s="21">
        <v>15</v>
      </c>
      <c r="D4" s="21">
        <v>16</v>
      </c>
      <c r="E4" s="21">
        <v>12</v>
      </c>
      <c r="F4" s="21">
        <v>12</v>
      </c>
      <c r="G4" s="21">
        <v>18</v>
      </c>
      <c r="H4" s="21">
        <v>14</v>
      </c>
      <c r="I4" s="21">
        <v>20</v>
      </c>
      <c r="J4" s="21">
        <v>15</v>
      </c>
      <c r="K4" s="21">
        <v>9</v>
      </c>
      <c r="L4" s="21">
        <v>13</v>
      </c>
      <c r="M4" s="21">
        <v>17</v>
      </c>
      <c r="N4" s="21">
        <v>13</v>
      </c>
      <c r="O4" s="21">
        <v>11</v>
      </c>
      <c r="P4" s="21">
        <v>20</v>
      </c>
      <c r="Q4" s="21">
        <v>11</v>
      </c>
      <c r="R4" s="10">
        <v>10</v>
      </c>
      <c r="S4" s="10">
        <v>16</v>
      </c>
      <c r="T4" s="10">
        <v>12</v>
      </c>
      <c r="U4" s="10">
        <v>11</v>
      </c>
      <c r="V4" s="10">
        <v>8</v>
      </c>
      <c r="W4" s="10">
        <v>11</v>
      </c>
      <c r="X4" s="10">
        <v>11</v>
      </c>
      <c r="Y4" s="10">
        <v>11</v>
      </c>
      <c r="Z4" s="10">
        <v>15</v>
      </c>
      <c r="AA4" s="10">
        <v>9</v>
      </c>
      <c r="AB4" s="10">
        <v>13</v>
      </c>
      <c r="AC4" s="10">
        <v>14</v>
      </c>
      <c r="AD4" s="10">
        <v>15</v>
      </c>
      <c r="AE4" s="10">
        <v>12</v>
      </c>
      <c r="AF4" s="96">
        <v>18</v>
      </c>
      <c r="AG4" s="117">
        <f>SUM(B4:AF4)</f>
        <v>411</v>
      </c>
      <c r="AH4" s="41">
        <f>AVERAGE(B4:AF4)</f>
        <v>13.258064516129032</v>
      </c>
    </row>
    <row r="5" spans="1:34">
      <c r="A5" s="38" t="s">
        <v>68</v>
      </c>
      <c r="B5" s="46">
        <v>1</v>
      </c>
      <c r="C5" s="46">
        <v>2</v>
      </c>
      <c r="D5" s="46">
        <v>0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1</v>
      </c>
      <c r="AA5" s="45">
        <v>0</v>
      </c>
      <c r="AB5" s="45">
        <v>0</v>
      </c>
      <c r="AC5" s="45">
        <v>0</v>
      </c>
      <c r="AD5" s="45">
        <v>0</v>
      </c>
      <c r="AE5" s="45">
        <v>1</v>
      </c>
      <c r="AF5" s="113">
        <v>0</v>
      </c>
      <c r="AG5" s="118">
        <f t="shared" ref="AG5:AG8" si="0">SUM(B5:AF5)</f>
        <v>7</v>
      </c>
      <c r="AH5" s="42">
        <f t="shared" ref="AH5:AH8" si="1">AVERAGE(B5:AF5)</f>
        <v>0.22580645161290322</v>
      </c>
    </row>
    <row r="6" spans="1:34">
      <c r="A6" s="4" t="s">
        <v>6</v>
      </c>
      <c r="B6" s="20">
        <v>2</v>
      </c>
      <c r="C6" s="20">
        <v>2</v>
      </c>
      <c r="D6" s="20">
        <v>6</v>
      </c>
      <c r="E6" s="20">
        <v>3</v>
      </c>
      <c r="F6" s="20">
        <v>4</v>
      </c>
      <c r="G6" s="20">
        <v>8</v>
      </c>
      <c r="H6" s="20">
        <v>3</v>
      </c>
      <c r="I6" s="20">
        <v>6</v>
      </c>
      <c r="J6" s="20">
        <v>7</v>
      </c>
      <c r="K6" s="20">
        <v>6</v>
      </c>
      <c r="L6" s="20">
        <v>3</v>
      </c>
      <c r="M6" s="20">
        <v>7</v>
      </c>
      <c r="N6" s="20">
        <v>5</v>
      </c>
      <c r="O6" s="20">
        <v>5</v>
      </c>
      <c r="P6" s="20">
        <v>7</v>
      </c>
      <c r="Q6" s="20">
        <v>3</v>
      </c>
      <c r="R6" s="2">
        <v>6</v>
      </c>
      <c r="S6" s="2">
        <v>6</v>
      </c>
      <c r="T6" s="20">
        <v>2</v>
      </c>
      <c r="U6" s="2">
        <v>3</v>
      </c>
      <c r="V6" s="2">
        <v>5</v>
      </c>
      <c r="W6" s="2">
        <v>5</v>
      </c>
      <c r="X6" s="2">
        <v>1</v>
      </c>
      <c r="Y6" s="2">
        <v>3</v>
      </c>
      <c r="Z6" s="2">
        <v>11</v>
      </c>
      <c r="AA6" s="2">
        <v>3</v>
      </c>
      <c r="AB6" s="2">
        <v>3</v>
      </c>
      <c r="AC6" s="2">
        <v>4</v>
      </c>
      <c r="AD6" s="2">
        <v>7</v>
      </c>
      <c r="AE6" s="2">
        <v>5</v>
      </c>
      <c r="AF6" s="97">
        <v>4</v>
      </c>
      <c r="AG6" s="118">
        <f t="shared" si="0"/>
        <v>145</v>
      </c>
      <c r="AH6" s="42">
        <f t="shared" si="1"/>
        <v>4.67741935483871</v>
      </c>
    </row>
    <row r="7" spans="1:34">
      <c r="A7" s="4" t="s">
        <v>7</v>
      </c>
      <c r="B7" s="2">
        <v>3</v>
      </c>
      <c r="C7" s="2">
        <v>1</v>
      </c>
      <c r="D7" s="2">
        <v>2</v>
      </c>
      <c r="E7" s="2">
        <v>1</v>
      </c>
      <c r="F7" s="2">
        <v>2</v>
      </c>
      <c r="G7" s="2">
        <v>0</v>
      </c>
      <c r="H7" s="20">
        <v>0</v>
      </c>
      <c r="I7" s="2">
        <v>1</v>
      </c>
      <c r="J7" s="2">
        <v>1</v>
      </c>
      <c r="K7" s="2">
        <v>2</v>
      </c>
      <c r="L7" s="2">
        <v>1</v>
      </c>
      <c r="M7" s="2">
        <v>1</v>
      </c>
      <c r="N7" s="2">
        <v>1</v>
      </c>
      <c r="O7" s="2">
        <v>0</v>
      </c>
      <c r="P7" s="20">
        <v>3</v>
      </c>
      <c r="Q7" s="2">
        <v>1</v>
      </c>
      <c r="R7" s="2">
        <v>0</v>
      </c>
      <c r="S7" s="2">
        <v>1</v>
      </c>
      <c r="T7" s="2">
        <v>2</v>
      </c>
      <c r="U7" s="2">
        <v>0</v>
      </c>
      <c r="V7" s="2">
        <v>1</v>
      </c>
      <c r="W7" s="2">
        <v>0</v>
      </c>
      <c r="X7" s="2">
        <v>0</v>
      </c>
      <c r="Y7" s="2">
        <v>2</v>
      </c>
      <c r="Z7" s="2">
        <v>1</v>
      </c>
      <c r="AA7" s="2">
        <v>2</v>
      </c>
      <c r="AB7" s="2">
        <v>0</v>
      </c>
      <c r="AC7" s="2">
        <v>2</v>
      </c>
      <c r="AD7" s="2">
        <v>1</v>
      </c>
      <c r="AE7" s="2">
        <v>1</v>
      </c>
      <c r="AF7" s="97">
        <v>0</v>
      </c>
      <c r="AG7" s="118">
        <f t="shared" si="0"/>
        <v>33</v>
      </c>
      <c r="AH7" s="42">
        <f t="shared" si="1"/>
        <v>1.064516129032258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119">
        <f t="shared" si="0"/>
        <v>1</v>
      </c>
      <c r="AH8" s="43">
        <f t="shared" si="1"/>
        <v>3.2258064516129031E-2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15</v>
      </c>
      <c r="C10" s="9">
        <f t="shared" ref="C10:AF10" si="2">IF(C4&lt;&gt;"",SUM(C4:C8),"")</f>
        <v>20</v>
      </c>
      <c r="D10" s="9">
        <f t="shared" si="2"/>
        <v>24</v>
      </c>
      <c r="E10" s="9">
        <f t="shared" si="2"/>
        <v>17</v>
      </c>
      <c r="F10" s="9">
        <f t="shared" si="2"/>
        <v>18</v>
      </c>
      <c r="G10" s="9">
        <f t="shared" si="2"/>
        <v>26</v>
      </c>
      <c r="H10" s="9">
        <f t="shared" si="2"/>
        <v>17</v>
      </c>
      <c r="I10" s="9">
        <f t="shared" si="2"/>
        <v>27</v>
      </c>
      <c r="J10" s="9">
        <f t="shared" si="2"/>
        <v>23</v>
      </c>
      <c r="K10" s="9">
        <f t="shared" si="2"/>
        <v>17</v>
      </c>
      <c r="L10" s="9">
        <f t="shared" si="2"/>
        <v>17</v>
      </c>
      <c r="M10" s="9">
        <f t="shared" si="2"/>
        <v>25</v>
      </c>
      <c r="N10" s="9">
        <f t="shared" si="2"/>
        <v>19</v>
      </c>
      <c r="O10" s="9">
        <f t="shared" si="2"/>
        <v>16</v>
      </c>
      <c r="P10" s="9">
        <f t="shared" si="2"/>
        <v>30</v>
      </c>
      <c r="Q10" s="9">
        <f t="shared" si="2"/>
        <v>15</v>
      </c>
      <c r="R10" s="9">
        <f t="shared" si="2"/>
        <v>16</v>
      </c>
      <c r="S10" s="9">
        <f t="shared" si="2"/>
        <v>24</v>
      </c>
      <c r="T10" s="9">
        <f t="shared" si="2"/>
        <v>16</v>
      </c>
      <c r="U10" s="9">
        <f t="shared" si="2"/>
        <v>14</v>
      </c>
      <c r="V10" s="9">
        <f t="shared" si="2"/>
        <v>14</v>
      </c>
      <c r="W10" s="9">
        <f t="shared" si="2"/>
        <v>16</v>
      </c>
      <c r="X10" s="9">
        <f t="shared" si="2"/>
        <v>12</v>
      </c>
      <c r="Y10" s="9">
        <f t="shared" si="2"/>
        <v>16</v>
      </c>
      <c r="Z10" s="9">
        <f t="shared" si="2"/>
        <v>28</v>
      </c>
      <c r="AA10" s="9">
        <f t="shared" si="2"/>
        <v>14</v>
      </c>
      <c r="AB10" s="9">
        <f t="shared" si="2"/>
        <v>16</v>
      </c>
      <c r="AC10" s="9">
        <f t="shared" si="2"/>
        <v>21</v>
      </c>
      <c r="AD10" s="9">
        <f t="shared" si="2"/>
        <v>23</v>
      </c>
      <c r="AE10" s="9">
        <f t="shared" si="2"/>
        <v>19</v>
      </c>
      <c r="AF10" s="9">
        <f t="shared" si="2"/>
        <v>22</v>
      </c>
      <c r="AG10" s="16">
        <f>SUM(B10:AF10)</f>
        <v>597</v>
      </c>
      <c r="AH10" s="44">
        <f>AVERAGE(B10:AF10)</f>
        <v>19.258064516129032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1</v>
      </c>
      <c r="C13" s="46">
        <v>1</v>
      </c>
      <c r="D13" s="46">
        <v>0</v>
      </c>
      <c r="E13" s="45">
        <v>2</v>
      </c>
      <c r="F13" s="46">
        <v>0</v>
      </c>
      <c r="G13" s="46">
        <v>1</v>
      </c>
      <c r="H13" s="45">
        <v>0</v>
      </c>
      <c r="I13" s="46">
        <v>0</v>
      </c>
      <c r="J13" s="46">
        <v>1</v>
      </c>
      <c r="K13" s="46">
        <v>1</v>
      </c>
      <c r="L13" s="46">
        <v>2</v>
      </c>
      <c r="M13" s="46">
        <v>0</v>
      </c>
      <c r="N13" s="46">
        <v>0</v>
      </c>
      <c r="O13" s="46">
        <v>0</v>
      </c>
      <c r="P13" s="46">
        <v>0</v>
      </c>
      <c r="Q13" s="46">
        <v>2</v>
      </c>
      <c r="R13" s="46">
        <v>0</v>
      </c>
      <c r="S13" s="46">
        <v>0</v>
      </c>
      <c r="T13" s="46">
        <v>1</v>
      </c>
      <c r="U13" s="46">
        <v>0</v>
      </c>
      <c r="V13" s="46">
        <v>1</v>
      </c>
      <c r="W13" s="46">
        <v>2</v>
      </c>
      <c r="X13" s="46">
        <v>0</v>
      </c>
      <c r="Y13" s="45">
        <v>0</v>
      </c>
      <c r="Z13" s="46">
        <v>2</v>
      </c>
      <c r="AA13" s="46">
        <v>0</v>
      </c>
      <c r="AB13" s="46">
        <v>0</v>
      </c>
      <c r="AC13" s="46">
        <v>0</v>
      </c>
      <c r="AD13" s="46">
        <v>0</v>
      </c>
      <c r="AE13" s="46">
        <v>1</v>
      </c>
      <c r="AF13" s="99">
        <v>0</v>
      </c>
      <c r="AG13" s="117">
        <f>SUM(B13:AF13)</f>
        <v>18</v>
      </c>
      <c r="AH13" s="41">
        <f>AVERAGE(B13:AF13)</f>
        <v>0.58064516129032262</v>
      </c>
    </row>
    <row r="14" spans="1:34">
      <c r="A14" s="103" t="s">
        <v>50</v>
      </c>
      <c r="B14" s="100">
        <v>4</v>
      </c>
      <c r="C14" s="101">
        <v>3</v>
      </c>
      <c r="D14" s="101">
        <v>5</v>
      </c>
      <c r="E14" s="101">
        <v>5</v>
      </c>
      <c r="F14" s="101">
        <v>6</v>
      </c>
      <c r="G14" s="101">
        <v>3</v>
      </c>
      <c r="H14" s="101">
        <v>3</v>
      </c>
      <c r="I14" s="100">
        <v>1</v>
      </c>
      <c r="J14" s="101">
        <v>5</v>
      </c>
      <c r="K14" s="101">
        <v>4</v>
      </c>
      <c r="L14" s="101">
        <v>3</v>
      </c>
      <c r="M14" s="101">
        <v>2</v>
      </c>
      <c r="N14" s="101">
        <v>2</v>
      </c>
      <c r="O14" s="101">
        <v>2</v>
      </c>
      <c r="P14" s="101">
        <v>6</v>
      </c>
      <c r="Q14" s="101">
        <v>5</v>
      </c>
      <c r="R14" s="101">
        <v>6</v>
      </c>
      <c r="S14" s="101">
        <v>7</v>
      </c>
      <c r="T14" s="101">
        <v>5</v>
      </c>
      <c r="U14" s="100">
        <v>1</v>
      </c>
      <c r="V14" s="101">
        <v>2</v>
      </c>
      <c r="W14" s="101">
        <v>5</v>
      </c>
      <c r="X14" s="101">
        <v>2</v>
      </c>
      <c r="Y14" s="101">
        <v>3</v>
      </c>
      <c r="Z14" s="101">
        <v>3</v>
      </c>
      <c r="AA14" s="101">
        <v>2</v>
      </c>
      <c r="AB14" s="101">
        <v>5</v>
      </c>
      <c r="AC14" s="101">
        <v>3</v>
      </c>
      <c r="AD14" s="101">
        <v>3</v>
      </c>
      <c r="AE14" s="101">
        <v>2</v>
      </c>
      <c r="AF14" s="102">
        <v>3</v>
      </c>
      <c r="AG14" s="118">
        <f>SUM(B14:AF14)</f>
        <v>111</v>
      </c>
      <c r="AH14" s="42">
        <f>AVERAGE(B14:AF14)</f>
        <v>3.5806451612903225</v>
      </c>
    </row>
    <row r="15" spans="1:34" ht="15.75" thickBot="1">
      <c r="A15" s="103" t="s">
        <v>51</v>
      </c>
      <c r="B15" s="7">
        <v>1</v>
      </c>
      <c r="C15" s="33">
        <v>4</v>
      </c>
      <c r="D15" s="33">
        <v>0</v>
      </c>
      <c r="E15" s="33">
        <v>1</v>
      </c>
      <c r="F15" s="33">
        <v>1</v>
      </c>
      <c r="G15" s="33">
        <v>2</v>
      </c>
      <c r="H15" s="33">
        <v>1</v>
      </c>
      <c r="I15" s="33">
        <v>1</v>
      </c>
      <c r="J15" s="33">
        <v>2</v>
      </c>
      <c r="K15" s="33">
        <v>3</v>
      </c>
      <c r="L15" s="33">
        <v>2</v>
      </c>
      <c r="M15" s="33">
        <v>3</v>
      </c>
      <c r="N15" s="33">
        <v>0</v>
      </c>
      <c r="O15" s="33">
        <v>0</v>
      </c>
      <c r="P15" s="33">
        <v>1</v>
      </c>
      <c r="Q15" s="33">
        <v>0</v>
      </c>
      <c r="R15" s="33">
        <v>2</v>
      </c>
      <c r="S15" s="33">
        <v>0</v>
      </c>
      <c r="T15" s="33">
        <v>2</v>
      </c>
      <c r="U15" s="7">
        <v>3</v>
      </c>
      <c r="V15" s="33">
        <v>2</v>
      </c>
      <c r="W15" s="33">
        <v>4</v>
      </c>
      <c r="X15" s="33">
        <v>2</v>
      </c>
      <c r="Y15" s="33">
        <v>0</v>
      </c>
      <c r="Z15" s="33">
        <v>2</v>
      </c>
      <c r="AA15" s="33">
        <v>0</v>
      </c>
      <c r="AB15" s="33">
        <v>3</v>
      </c>
      <c r="AC15" s="7">
        <v>3</v>
      </c>
      <c r="AD15" s="7">
        <v>1</v>
      </c>
      <c r="AE15" s="7">
        <v>1</v>
      </c>
      <c r="AF15" s="13">
        <v>5</v>
      </c>
      <c r="AG15" s="119">
        <f>SUM(B15:AF15)</f>
        <v>52</v>
      </c>
      <c r="AH15" s="43">
        <f>AVERAGE(B15:AF15)</f>
        <v>1.6774193548387097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6</v>
      </c>
      <c r="C17" s="9">
        <f t="shared" ref="C17:AF17" si="3">IF(C15 &lt;&gt; "",SUM(C13:C15),"")</f>
        <v>8</v>
      </c>
      <c r="D17" s="9">
        <f t="shared" si="3"/>
        <v>5</v>
      </c>
      <c r="E17" s="9">
        <f t="shared" si="3"/>
        <v>8</v>
      </c>
      <c r="F17" s="9">
        <f t="shared" si="3"/>
        <v>7</v>
      </c>
      <c r="G17" s="9">
        <f t="shared" si="3"/>
        <v>6</v>
      </c>
      <c r="H17" s="9">
        <f t="shared" si="3"/>
        <v>4</v>
      </c>
      <c r="I17" s="9">
        <f t="shared" si="3"/>
        <v>2</v>
      </c>
      <c r="J17" s="9">
        <f t="shared" si="3"/>
        <v>8</v>
      </c>
      <c r="K17" s="9">
        <f t="shared" si="3"/>
        <v>8</v>
      </c>
      <c r="L17" s="9">
        <f t="shared" si="3"/>
        <v>7</v>
      </c>
      <c r="M17" s="9">
        <f t="shared" si="3"/>
        <v>5</v>
      </c>
      <c r="N17" s="9">
        <f t="shared" si="3"/>
        <v>2</v>
      </c>
      <c r="O17" s="9">
        <f t="shared" si="3"/>
        <v>2</v>
      </c>
      <c r="P17" s="9">
        <f t="shared" si="3"/>
        <v>7</v>
      </c>
      <c r="Q17" s="9">
        <f t="shared" si="3"/>
        <v>7</v>
      </c>
      <c r="R17" s="9">
        <f t="shared" si="3"/>
        <v>8</v>
      </c>
      <c r="S17" s="9">
        <f t="shared" si="3"/>
        <v>7</v>
      </c>
      <c r="T17" s="9">
        <f t="shared" si="3"/>
        <v>8</v>
      </c>
      <c r="U17" s="9">
        <f t="shared" si="3"/>
        <v>4</v>
      </c>
      <c r="V17" s="9">
        <f t="shared" si="3"/>
        <v>5</v>
      </c>
      <c r="W17" s="9">
        <f t="shared" si="3"/>
        <v>11</v>
      </c>
      <c r="X17" s="9">
        <f t="shared" si="3"/>
        <v>4</v>
      </c>
      <c r="Y17" s="9">
        <f t="shared" si="3"/>
        <v>3</v>
      </c>
      <c r="Z17" s="9">
        <f t="shared" si="3"/>
        <v>7</v>
      </c>
      <c r="AA17" s="9">
        <f t="shared" si="3"/>
        <v>2</v>
      </c>
      <c r="AB17" s="9">
        <f t="shared" si="3"/>
        <v>8</v>
      </c>
      <c r="AC17" s="9">
        <f t="shared" si="3"/>
        <v>6</v>
      </c>
      <c r="AD17" s="9">
        <f t="shared" si="3"/>
        <v>4</v>
      </c>
      <c r="AE17" s="9">
        <f t="shared" si="3"/>
        <v>4</v>
      </c>
      <c r="AF17" s="9">
        <f t="shared" si="3"/>
        <v>8</v>
      </c>
      <c r="AG17" s="26">
        <f>SUM(B17:AE17)</f>
        <v>173</v>
      </c>
      <c r="AH17" s="44">
        <f>AVERAGE(B17:AF17)</f>
        <v>5.838709677419355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21</v>
      </c>
      <c r="C19" s="29">
        <f t="shared" ref="C19:AF19" si="4">IF(C17&lt;&gt;"",SUM(C10,C17),"")</f>
        <v>28</v>
      </c>
      <c r="D19" s="29">
        <f t="shared" si="4"/>
        <v>29</v>
      </c>
      <c r="E19" s="29">
        <f t="shared" si="4"/>
        <v>25</v>
      </c>
      <c r="F19" s="29">
        <f t="shared" si="4"/>
        <v>25</v>
      </c>
      <c r="G19" s="29">
        <f t="shared" si="4"/>
        <v>32</v>
      </c>
      <c r="H19" s="29">
        <f t="shared" si="4"/>
        <v>21</v>
      </c>
      <c r="I19" s="29">
        <f t="shared" si="4"/>
        <v>29</v>
      </c>
      <c r="J19" s="29">
        <f t="shared" si="4"/>
        <v>31</v>
      </c>
      <c r="K19" s="29">
        <f t="shared" si="4"/>
        <v>25</v>
      </c>
      <c r="L19" s="29">
        <f t="shared" si="4"/>
        <v>24</v>
      </c>
      <c r="M19" s="29">
        <f t="shared" si="4"/>
        <v>30</v>
      </c>
      <c r="N19" s="29">
        <f t="shared" si="4"/>
        <v>21</v>
      </c>
      <c r="O19" s="29">
        <f t="shared" si="4"/>
        <v>18</v>
      </c>
      <c r="P19" s="29">
        <f t="shared" si="4"/>
        <v>37</v>
      </c>
      <c r="Q19" s="29">
        <f t="shared" si="4"/>
        <v>22</v>
      </c>
      <c r="R19" s="29">
        <f t="shared" si="4"/>
        <v>24</v>
      </c>
      <c r="S19" s="29">
        <f t="shared" si="4"/>
        <v>31</v>
      </c>
      <c r="T19" s="29">
        <f t="shared" si="4"/>
        <v>24</v>
      </c>
      <c r="U19" s="29">
        <f t="shared" si="4"/>
        <v>18</v>
      </c>
      <c r="V19" s="29">
        <f t="shared" si="4"/>
        <v>19</v>
      </c>
      <c r="W19" s="29">
        <f t="shared" si="4"/>
        <v>27</v>
      </c>
      <c r="X19" s="29">
        <f t="shared" si="4"/>
        <v>16</v>
      </c>
      <c r="Y19" s="29">
        <f t="shared" si="4"/>
        <v>19</v>
      </c>
      <c r="Z19" s="29">
        <f t="shared" si="4"/>
        <v>35</v>
      </c>
      <c r="AA19" s="29">
        <f t="shared" si="4"/>
        <v>16</v>
      </c>
      <c r="AB19" s="29">
        <f t="shared" si="4"/>
        <v>24</v>
      </c>
      <c r="AC19" s="29">
        <f t="shared" si="4"/>
        <v>27</v>
      </c>
      <c r="AD19" s="29">
        <f t="shared" si="4"/>
        <v>27</v>
      </c>
      <c r="AE19" s="29">
        <f t="shared" si="4"/>
        <v>23</v>
      </c>
      <c r="AF19" s="29">
        <f t="shared" si="4"/>
        <v>30</v>
      </c>
      <c r="AG19" s="28">
        <f>SUM(AG10,AG17)</f>
        <v>770</v>
      </c>
      <c r="AH19" s="44">
        <f>AVERAGE(B19:AF19)</f>
        <v>25.096774193548388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I22"/>
  <sheetViews>
    <sheetView topLeftCell="A6"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14</v>
      </c>
      <c r="C4" s="21">
        <v>10</v>
      </c>
      <c r="D4" s="21">
        <v>17</v>
      </c>
      <c r="E4" s="21">
        <v>14</v>
      </c>
      <c r="F4" s="21">
        <v>11</v>
      </c>
      <c r="G4" s="21">
        <v>13</v>
      </c>
      <c r="H4" s="21">
        <v>15</v>
      </c>
      <c r="I4" s="21">
        <v>14</v>
      </c>
      <c r="J4" s="21">
        <v>14</v>
      </c>
      <c r="K4" s="21">
        <v>15</v>
      </c>
      <c r="L4" s="21">
        <v>13</v>
      </c>
      <c r="M4" s="21">
        <v>17</v>
      </c>
      <c r="N4" s="21">
        <v>14</v>
      </c>
      <c r="O4" s="21">
        <v>12</v>
      </c>
      <c r="P4" s="21">
        <v>8</v>
      </c>
      <c r="Q4" s="21">
        <v>15</v>
      </c>
      <c r="R4" s="10">
        <v>13</v>
      </c>
      <c r="S4" s="10">
        <v>8</v>
      </c>
      <c r="T4" s="10">
        <v>16</v>
      </c>
      <c r="U4" s="10">
        <v>10</v>
      </c>
      <c r="V4" s="10">
        <v>13</v>
      </c>
      <c r="W4" s="10">
        <v>11</v>
      </c>
      <c r="X4" s="10">
        <v>12</v>
      </c>
      <c r="Y4" s="10">
        <v>17</v>
      </c>
      <c r="Z4" s="10">
        <v>17</v>
      </c>
      <c r="AA4" s="10">
        <v>10</v>
      </c>
      <c r="AB4" s="10">
        <v>12</v>
      </c>
      <c r="AC4" s="10">
        <v>13</v>
      </c>
      <c r="AD4" s="10">
        <v>8</v>
      </c>
      <c r="AE4" s="10">
        <v>17</v>
      </c>
      <c r="AF4" s="96"/>
      <c r="AG4" s="117">
        <f>SUM(B4:AE4)</f>
        <v>393</v>
      </c>
      <c r="AH4" s="41">
        <f>AVERAGE(B4:AE4)</f>
        <v>13.1</v>
      </c>
    </row>
    <row r="5" spans="1:34">
      <c r="A5" s="38" t="s">
        <v>68</v>
      </c>
      <c r="B5" s="46">
        <v>2</v>
      </c>
      <c r="C5" s="46">
        <v>0</v>
      </c>
      <c r="D5" s="46">
        <v>0</v>
      </c>
      <c r="E5" s="46">
        <v>1</v>
      </c>
      <c r="F5" s="46">
        <v>2</v>
      </c>
      <c r="G5" s="46">
        <v>0</v>
      </c>
      <c r="H5" s="46">
        <v>0</v>
      </c>
      <c r="I5" s="46">
        <v>0</v>
      </c>
      <c r="J5" s="46">
        <v>1</v>
      </c>
      <c r="K5" s="46">
        <v>0</v>
      </c>
      <c r="L5" s="46">
        <v>1</v>
      </c>
      <c r="M5" s="46">
        <v>1</v>
      </c>
      <c r="N5" s="46">
        <v>0</v>
      </c>
      <c r="O5" s="46">
        <v>0</v>
      </c>
      <c r="P5" s="46">
        <v>0</v>
      </c>
      <c r="Q5" s="46">
        <v>1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0</v>
      </c>
      <c r="AD5" s="45">
        <v>1</v>
      </c>
      <c r="AE5" s="45">
        <v>0</v>
      </c>
      <c r="AF5" s="113"/>
      <c r="AG5" s="118">
        <f t="shared" ref="AG5:AG8" si="0">SUM(B5:AE5)</f>
        <v>12</v>
      </c>
      <c r="AH5" s="42">
        <f t="shared" ref="AH5:AH8" si="1">AVERAGE(B5:AE5)</f>
        <v>0.4</v>
      </c>
    </row>
    <row r="6" spans="1:34">
      <c r="A6" s="4" t="s">
        <v>6</v>
      </c>
      <c r="B6" s="20">
        <v>5</v>
      </c>
      <c r="C6" s="20">
        <v>5</v>
      </c>
      <c r="D6" s="20">
        <v>3</v>
      </c>
      <c r="E6" s="20">
        <v>7</v>
      </c>
      <c r="F6" s="20">
        <v>7</v>
      </c>
      <c r="G6" s="20">
        <v>5</v>
      </c>
      <c r="H6" s="20">
        <v>2</v>
      </c>
      <c r="I6" s="20">
        <v>2</v>
      </c>
      <c r="J6" s="20">
        <v>2</v>
      </c>
      <c r="K6" s="20">
        <v>8</v>
      </c>
      <c r="L6" s="20">
        <v>2</v>
      </c>
      <c r="M6" s="20">
        <v>7</v>
      </c>
      <c r="N6" s="20">
        <v>4</v>
      </c>
      <c r="O6" s="20">
        <v>6</v>
      </c>
      <c r="P6" s="20">
        <v>8</v>
      </c>
      <c r="Q6" s="20">
        <v>3</v>
      </c>
      <c r="R6" s="2">
        <v>3</v>
      </c>
      <c r="S6" s="2">
        <v>2</v>
      </c>
      <c r="T6" s="20">
        <v>3</v>
      </c>
      <c r="U6" s="2">
        <v>6</v>
      </c>
      <c r="V6" s="2">
        <v>4</v>
      </c>
      <c r="W6" s="2">
        <v>8</v>
      </c>
      <c r="X6" s="2">
        <v>12</v>
      </c>
      <c r="Y6" s="2">
        <v>7</v>
      </c>
      <c r="Z6" s="2">
        <v>3</v>
      </c>
      <c r="AA6" s="2">
        <v>5</v>
      </c>
      <c r="AB6" s="2">
        <v>2</v>
      </c>
      <c r="AC6" s="2">
        <v>7</v>
      </c>
      <c r="AD6" s="2">
        <v>4</v>
      </c>
      <c r="AE6" s="2">
        <v>3</v>
      </c>
      <c r="AF6" s="97"/>
      <c r="AG6" s="118">
        <f t="shared" si="0"/>
        <v>145</v>
      </c>
      <c r="AH6" s="42">
        <f t="shared" si="1"/>
        <v>4.833333333333333</v>
      </c>
    </row>
    <row r="7" spans="1:34">
      <c r="A7" s="4" t="s">
        <v>7</v>
      </c>
      <c r="B7" s="2">
        <v>1</v>
      </c>
      <c r="C7" s="2">
        <v>1</v>
      </c>
      <c r="D7" s="2">
        <v>0</v>
      </c>
      <c r="E7" s="2">
        <v>2</v>
      </c>
      <c r="F7" s="2">
        <v>1</v>
      </c>
      <c r="G7" s="2">
        <v>2</v>
      </c>
      <c r="H7" s="20">
        <v>0</v>
      </c>
      <c r="I7" s="2">
        <v>2</v>
      </c>
      <c r="J7" s="2">
        <v>1</v>
      </c>
      <c r="K7" s="2">
        <v>1</v>
      </c>
      <c r="L7" s="2">
        <v>1</v>
      </c>
      <c r="M7" s="2">
        <v>0</v>
      </c>
      <c r="N7" s="2">
        <v>0</v>
      </c>
      <c r="O7" s="2">
        <v>2</v>
      </c>
      <c r="P7" s="20">
        <v>3</v>
      </c>
      <c r="Q7" s="2">
        <v>1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2</v>
      </c>
      <c r="Y7" s="2">
        <v>0</v>
      </c>
      <c r="Z7" s="2">
        <v>1</v>
      </c>
      <c r="AA7" s="2">
        <v>2</v>
      </c>
      <c r="AB7" s="2">
        <v>0</v>
      </c>
      <c r="AC7" s="2">
        <v>0</v>
      </c>
      <c r="AD7" s="2">
        <v>1</v>
      </c>
      <c r="AE7" s="2">
        <v>0</v>
      </c>
      <c r="AF7" s="97"/>
      <c r="AG7" s="118">
        <f t="shared" si="0"/>
        <v>26</v>
      </c>
      <c r="AH7" s="42">
        <f t="shared" si="1"/>
        <v>0.8666666666666667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19">
        <f t="shared" si="0"/>
        <v>0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22</v>
      </c>
      <c r="C10" s="9">
        <f t="shared" ref="C10:AF10" si="2">IF(C4&lt;&gt;"",SUM(C4:C8),"")</f>
        <v>16</v>
      </c>
      <c r="D10" s="9">
        <f t="shared" si="2"/>
        <v>20</v>
      </c>
      <c r="E10" s="9">
        <f t="shared" si="2"/>
        <v>24</v>
      </c>
      <c r="F10" s="9">
        <f t="shared" si="2"/>
        <v>21</v>
      </c>
      <c r="G10" s="9">
        <f t="shared" si="2"/>
        <v>20</v>
      </c>
      <c r="H10" s="9">
        <f t="shared" si="2"/>
        <v>17</v>
      </c>
      <c r="I10" s="9">
        <f t="shared" si="2"/>
        <v>18</v>
      </c>
      <c r="J10" s="9">
        <f t="shared" si="2"/>
        <v>18</v>
      </c>
      <c r="K10" s="9">
        <f t="shared" si="2"/>
        <v>24</v>
      </c>
      <c r="L10" s="9">
        <f t="shared" si="2"/>
        <v>17</v>
      </c>
      <c r="M10" s="9">
        <f t="shared" si="2"/>
        <v>25</v>
      </c>
      <c r="N10" s="9">
        <f t="shared" si="2"/>
        <v>18</v>
      </c>
      <c r="O10" s="9">
        <f t="shared" si="2"/>
        <v>20</v>
      </c>
      <c r="P10" s="9">
        <f t="shared" si="2"/>
        <v>19</v>
      </c>
      <c r="Q10" s="9">
        <f t="shared" si="2"/>
        <v>20</v>
      </c>
      <c r="R10" s="9">
        <f t="shared" si="2"/>
        <v>17</v>
      </c>
      <c r="S10" s="9">
        <f t="shared" si="2"/>
        <v>11</v>
      </c>
      <c r="T10" s="9">
        <f t="shared" si="2"/>
        <v>19</v>
      </c>
      <c r="U10" s="9">
        <f t="shared" si="2"/>
        <v>16</v>
      </c>
      <c r="V10" s="9">
        <f t="shared" si="2"/>
        <v>17</v>
      </c>
      <c r="W10" s="9">
        <f t="shared" si="2"/>
        <v>20</v>
      </c>
      <c r="X10" s="9">
        <f t="shared" si="2"/>
        <v>26</v>
      </c>
      <c r="Y10" s="9">
        <f t="shared" si="2"/>
        <v>24</v>
      </c>
      <c r="Z10" s="9">
        <f t="shared" si="2"/>
        <v>21</v>
      </c>
      <c r="AA10" s="9">
        <f t="shared" si="2"/>
        <v>17</v>
      </c>
      <c r="AB10" s="9">
        <f t="shared" si="2"/>
        <v>15</v>
      </c>
      <c r="AC10" s="9">
        <f t="shared" si="2"/>
        <v>20</v>
      </c>
      <c r="AD10" s="9">
        <f t="shared" si="2"/>
        <v>14</v>
      </c>
      <c r="AE10" s="9">
        <f t="shared" si="2"/>
        <v>20</v>
      </c>
      <c r="AF10" s="9" t="str">
        <f t="shared" si="2"/>
        <v/>
      </c>
      <c r="AG10" s="16">
        <f>SUM(B10:AE10)</f>
        <v>576</v>
      </c>
      <c r="AH10" s="44">
        <f>AVERAGE(B10:AE10)</f>
        <v>19.2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1</v>
      </c>
      <c r="C13" s="46">
        <v>1</v>
      </c>
      <c r="D13" s="46">
        <v>0</v>
      </c>
      <c r="E13" s="45">
        <v>0</v>
      </c>
      <c r="F13" s="46">
        <v>0</v>
      </c>
      <c r="G13" s="46">
        <v>0</v>
      </c>
      <c r="H13" s="45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1</v>
      </c>
      <c r="Q13" s="46">
        <v>2</v>
      </c>
      <c r="R13" s="46">
        <v>0</v>
      </c>
      <c r="S13" s="46">
        <v>0</v>
      </c>
      <c r="T13" s="46">
        <v>0</v>
      </c>
      <c r="U13" s="46">
        <v>1</v>
      </c>
      <c r="V13" s="46">
        <v>0</v>
      </c>
      <c r="W13" s="46">
        <v>0</v>
      </c>
      <c r="X13" s="46">
        <v>2</v>
      </c>
      <c r="Y13" s="46">
        <v>1</v>
      </c>
      <c r="Z13" s="46">
        <v>2</v>
      </c>
      <c r="AA13" s="46">
        <v>0</v>
      </c>
      <c r="AB13" s="46">
        <v>3</v>
      </c>
      <c r="AC13" s="46">
        <v>0</v>
      </c>
      <c r="AD13" s="46">
        <v>1</v>
      </c>
      <c r="AE13" s="46">
        <v>1</v>
      </c>
      <c r="AF13" s="99"/>
      <c r="AG13" s="17">
        <f>SUM(B13:AE13)</f>
        <v>16</v>
      </c>
      <c r="AH13" s="115">
        <f>AVERAGE(B13:AE13)</f>
        <v>0.53333333333333333</v>
      </c>
    </row>
    <row r="14" spans="1:34">
      <c r="A14" s="103" t="s">
        <v>50</v>
      </c>
      <c r="B14" s="100">
        <v>3</v>
      </c>
      <c r="C14" s="101">
        <v>3</v>
      </c>
      <c r="D14" s="101">
        <v>2</v>
      </c>
      <c r="E14" s="101">
        <v>2</v>
      </c>
      <c r="F14" s="101">
        <v>4</v>
      </c>
      <c r="G14" s="101">
        <v>3</v>
      </c>
      <c r="H14" s="101">
        <v>1</v>
      </c>
      <c r="I14" s="100">
        <v>1</v>
      </c>
      <c r="J14" s="101">
        <v>6</v>
      </c>
      <c r="K14" s="101">
        <v>5</v>
      </c>
      <c r="L14" s="101">
        <v>4</v>
      </c>
      <c r="M14" s="101">
        <v>3</v>
      </c>
      <c r="N14" s="101">
        <v>4</v>
      </c>
      <c r="O14" s="101">
        <v>2</v>
      </c>
      <c r="P14" s="101">
        <v>2</v>
      </c>
      <c r="Q14" s="101">
        <v>4</v>
      </c>
      <c r="R14" s="101">
        <v>5</v>
      </c>
      <c r="S14" s="101">
        <v>3</v>
      </c>
      <c r="T14" s="101">
        <v>4</v>
      </c>
      <c r="U14" s="100">
        <v>3</v>
      </c>
      <c r="V14" s="101">
        <v>2</v>
      </c>
      <c r="W14" s="101">
        <v>2</v>
      </c>
      <c r="X14" s="101">
        <v>0</v>
      </c>
      <c r="Y14" s="101">
        <v>5</v>
      </c>
      <c r="Z14" s="101">
        <v>2</v>
      </c>
      <c r="AA14" s="101">
        <v>3</v>
      </c>
      <c r="AB14" s="101">
        <v>7</v>
      </c>
      <c r="AC14" s="101">
        <v>3</v>
      </c>
      <c r="AD14" s="101">
        <v>1</v>
      </c>
      <c r="AE14" s="101">
        <v>3</v>
      </c>
      <c r="AF14" s="102"/>
      <c r="AG14" s="18">
        <f t="shared" ref="AG14:AG15" si="3">SUM(B14:AE14)</f>
        <v>92</v>
      </c>
      <c r="AH14" s="120">
        <f>AVERAGE(B14:AE14)</f>
        <v>3.0666666666666669</v>
      </c>
    </row>
    <row r="15" spans="1:34" ht="15.75" thickBot="1">
      <c r="A15" s="103" t="s">
        <v>51</v>
      </c>
      <c r="B15" s="7">
        <v>4</v>
      </c>
      <c r="C15" s="33">
        <v>2</v>
      </c>
      <c r="D15" s="33">
        <v>1</v>
      </c>
      <c r="E15" s="33">
        <v>0</v>
      </c>
      <c r="F15" s="33">
        <v>3</v>
      </c>
      <c r="G15" s="33">
        <v>3</v>
      </c>
      <c r="H15" s="33">
        <v>0</v>
      </c>
      <c r="I15" s="33">
        <v>1</v>
      </c>
      <c r="J15" s="33">
        <v>2</v>
      </c>
      <c r="K15" s="33">
        <v>0</v>
      </c>
      <c r="L15" s="33">
        <v>0</v>
      </c>
      <c r="M15" s="33">
        <v>1</v>
      </c>
      <c r="N15" s="33">
        <v>3</v>
      </c>
      <c r="O15" s="33">
        <v>1</v>
      </c>
      <c r="P15" s="33">
        <v>1</v>
      </c>
      <c r="Q15" s="33">
        <v>2</v>
      </c>
      <c r="R15" s="33">
        <v>1</v>
      </c>
      <c r="S15" s="33">
        <v>2</v>
      </c>
      <c r="T15" s="33">
        <v>1</v>
      </c>
      <c r="U15" s="7">
        <v>1</v>
      </c>
      <c r="V15" s="33">
        <v>0</v>
      </c>
      <c r="W15" s="33">
        <v>1</v>
      </c>
      <c r="X15" s="33">
        <v>2</v>
      </c>
      <c r="Y15" s="33">
        <v>3</v>
      </c>
      <c r="Z15" s="33">
        <v>4</v>
      </c>
      <c r="AA15" s="33">
        <v>1</v>
      </c>
      <c r="AB15" s="33">
        <v>1</v>
      </c>
      <c r="AC15" s="7">
        <v>3</v>
      </c>
      <c r="AD15" s="7">
        <v>1</v>
      </c>
      <c r="AE15" s="7">
        <v>1</v>
      </c>
      <c r="AF15" s="13"/>
      <c r="AG15" s="19">
        <f t="shared" si="3"/>
        <v>46</v>
      </c>
      <c r="AH15" s="121">
        <f>AVERAGE(B15:AE15)</f>
        <v>1.5333333333333334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8</v>
      </c>
      <c r="C17" s="9">
        <f t="shared" ref="C17:AF17" si="4">IF(C15 &lt;&gt; "",SUM(C13:C15),"")</f>
        <v>6</v>
      </c>
      <c r="D17" s="9">
        <f t="shared" si="4"/>
        <v>3</v>
      </c>
      <c r="E17" s="9">
        <f t="shared" si="4"/>
        <v>2</v>
      </c>
      <c r="F17" s="9">
        <f t="shared" si="4"/>
        <v>7</v>
      </c>
      <c r="G17" s="9">
        <f t="shared" si="4"/>
        <v>6</v>
      </c>
      <c r="H17" s="9">
        <f t="shared" si="4"/>
        <v>1</v>
      </c>
      <c r="I17" s="9">
        <f t="shared" si="4"/>
        <v>2</v>
      </c>
      <c r="J17" s="9">
        <f t="shared" si="4"/>
        <v>8</v>
      </c>
      <c r="K17" s="9">
        <f t="shared" si="4"/>
        <v>5</v>
      </c>
      <c r="L17" s="9">
        <f t="shared" si="4"/>
        <v>4</v>
      </c>
      <c r="M17" s="9">
        <f t="shared" si="4"/>
        <v>4</v>
      </c>
      <c r="N17" s="9">
        <f t="shared" si="4"/>
        <v>7</v>
      </c>
      <c r="O17" s="9">
        <f t="shared" si="4"/>
        <v>3</v>
      </c>
      <c r="P17" s="9">
        <f t="shared" si="4"/>
        <v>4</v>
      </c>
      <c r="Q17" s="9">
        <f t="shared" si="4"/>
        <v>8</v>
      </c>
      <c r="R17" s="9">
        <f t="shared" si="4"/>
        <v>6</v>
      </c>
      <c r="S17" s="9">
        <f t="shared" si="4"/>
        <v>5</v>
      </c>
      <c r="T17" s="9">
        <f t="shared" si="4"/>
        <v>5</v>
      </c>
      <c r="U17" s="9">
        <f t="shared" si="4"/>
        <v>5</v>
      </c>
      <c r="V17" s="9">
        <f t="shared" si="4"/>
        <v>2</v>
      </c>
      <c r="W17" s="9">
        <f t="shared" si="4"/>
        <v>3</v>
      </c>
      <c r="X17" s="9">
        <f t="shared" si="4"/>
        <v>4</v>
      </c>
      <c r="Y17" s="9">
        <f t="shared" si="4"/>
        <v>9</v>
      </c>
      <c r="Z17" s="9">
        <f t="shared" si="4"/>
        <v>8</v>
      </c>
      <c r="AA17" s="9">
        <f t="shared" si="4"/>
        <v>4</v>
      </c>
      <c r="AB17" s="9">
        <f t="shared" si="4"/>
        <v>11</v>
      </c>
      <c r="AC17" s="9">
        <f t="shared" si="4"/>
        <v>6</v>
      </c>
      <c r="AD17" s="9">
        <f t="shared" si="4"/>
        <v>3</v>
      </c>
      <c r="AE17" s="9">
        <f t="shared" si="4"/>
        <v>5</v>
      </c>
      <c r="AF17" s="9" t="str">
        <f t="shared" si="4"/>
        <v/>
      </c>
      <c r="AG17" s="26">
        <f>SUM(B17:AE17)</f>
        <v>154</v>
      </c>
      <c r="AH17" s="44">
        <f>AVERAGE(B17:AE17)</f>
        <v>5.1333333333333337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30</v>
      </c>
      <c r="C19" s="29">
        <f t="shared" ref="C19:AF19" si="5">IF(C17&lt;&gt;"",SUM(C10,C17),"")</f>
        <v>22</v>
      </c>
      <c r="D19" s="29">
        <f t="shared" si="5"/>
        <v>23</v>
      </c>
      <c r="E19" s="29">
        <f t="shared" si="5"/>
        <v>26</v>
      </c>
      <c r="F19" s="29">
        <f t="shared" si="5"/>
        <v>28</v>
      </c>
      <c r="G19" s="29">
        <f t="shared" si="5"/>
        <v>26</v>
      </c>
      <c r="H19" s="29">
        <f t="shared" si="5"/>
        <v>18</v>
      </c>
      <c r="I19" s="29">
        <f t="shared" si="5"/>
        <v>20</v>
      </c>
      <c r="J19" s="29">
        <f t="shared" si="5"/>
        <v>26</v>
      </c>
      <c r="K19" s="29">
        <f t="shared" si="5"/>
        <v>29</v>
      </c>
      <c r="L19" s="29">
        <f t="shared" si="5"/>
        <v>21</v>
      </c>
      <c r="M19" s="29">
        <f t="shared" si="5"/>
        <v>29</v>
      </c>
      <c r="N19" s="29">
        <f t="shared" si="5"/>
        <v>25</v>
      </c>
      <c r="O19" s="29">
        <f t="shared" si="5"/>
        <v>23</v>
      </c>
      <c r="P19" s="29">
        <f t="shared" si="5"/>
        <v>23</v>
      </c>
      <c r="Q19" s="29">
        <f t="shared" si="5"/>
        <v>28</v>
      </c>
      <c r="R19" s="29">
        <f t="shared" si="5"/>
        <v>23</v>
      </c>
      <c r="S19" s="29">
        <f t="shared" si="5"/>
        <v>16</v>
      </c>
      <c r="T19" s="29">
        <f t="shared" si="5"/>
        <v>24</v>
      </c>
      <c r="U19" s="29">
        <f t="shared" si="5"/>
        <v>21</v>
      </c>
      <c r="V19" s="29">
        <f t="shared" si="5"/>
        <v>19</v>
      </c>
      <c r="W19" s="29">
        <f t="shared" si="5"/>
        <v>23</v>
      </c>
      <c r="X19" s="29">
        <f t="shared" si="5"/>
        <v>30</v>
      </c>
      <c r="Y19" s="29">
        <f t="shared" si="5"/>
        <v>33</v>
      </c>
      <c r="Z19" s="29">
        <f t="shared" si="5"/>
        <v>29</v>
      </c>
      <c r="AA19" s="29">
        <f t="shared" si="5"/>
        <v>21</v>
      </c>
      <c r="AB19" s="29">
        <f t="shared" si="5"/>
        <v>26</v>
      </c>
      <c r="AC19" s="29">
        <f t="shared" si="5"/>
        <v>26</v>
      </c>
      <c r="AD19" s="29">
        <f t="shared" si="5"/>
        <v>17</v>
      </c>
      <c r="AE19" s="29">
        <f t="shared" si="5"/>
        <v>25</v>
      </c>
      <c r="AF19" s="29" t="str">
        <f t="shared" si="5"/>
        <v/>
      </c>
      <c r="AG19" s="28">
        <f>SUM(AG10,AG17)</f>
        <v>730</v>
      </c>
      <c r="AH19" s="44">
        <f>AVERAGE(B19:AE19)</f>
        <v>24.333333333333332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H5" sqref="AH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79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16</v>
      </c>
      <c r="C4" s="21">
        <v>16</v>
      </c>
      <c r="D4" s="21">
        <v>12</v>
      </c>
      <c r="E4" s="21">
        <v>18</v>
      </c>
      <c r="F4" s="21">
        <v>6</v>
      </c>
      <c r="G4" s="21">
        <v>16</v>
      </c>
      <c r="H4" s="21">
        <v>14</v>
      </c>
      <c r="I4" s="21">
        <v>13</v>
      </c>
      <c r="J4" s="21">
        <v>14</v>
      </c>
      <c r="K4" s="21">
        <v>13</v>
      </c>
      <c r="L4" s="21">
        <v>19</v>
      </c>
      <c r="M4" s="21">
        <v>12</v>
      </c>
      <c r="N4" s="21">
        <v>17</v>
      </c>
      <c r="O4" s="21">
        <v>20</v>
      </c>
      <c r="P4" s="21">
        <v>15</v>
      </c>
      <c r="Q4" s="21">
        <v>16</v>
      </c>
      <c r="R4" s="10">
        <v>14</v>
      </c>
      <c r="S4" s="10">
        <v>12</v>
      </c>
      <c r="T4" s="10">
        <v>22</v>
      </c>
      <c r="U4" s="10">
        <v>11</v>
      </c>
      <c r="V4" s="10">
        <v>6</v>
      </c>
      <c r="W4" s="10">
        <v>9</v>
      </c>
      <c r="X4" s="10">
        <v>5</v>
      </c>
      <c r="Y4" s="10">
        <v>15</v>
      </c>
      <c r="Z4" s="10">
        <v>10</v>
      </c>
      <c r="AA4" s="10">
        <v>10</v>
      </c>
      <c r="AB4" s="10">
        <v>21</v>
      </c>
      <c r="AC4" s="10">
        <v>16</v>
      </c>
      <c r="AD4" s="10">
        <v>14</v>
      </c>
      <c r="AE4" s="10">
        <v>11</v>
      </c>
      <c r="AF4" s="96">
        <v>8</v>
      </c>
      <c r="AG4" s="117">
        <f>SUM(B4:AF4)</f>
        <v>421</v>
      </c>
      <c r="AH4" s="41">
        <f>AVERAGE(B4:AF4)</f>
        <v>13.580645161290322</v>
      </c>
    </row>
    <row r="5" spans="1:34">
      <c r="A5" s="38" t="s">
        <v>68</v>
      </c>
      <c r="B5" s="46">
        <v>2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1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1</v>
      </c>
      <c r="AE5" s="45">
        <v>0</v>
      </c>
      <c r="AF5" s="113">
        <v>0</v>
      </c>
      <c r="AG5" s="118">
        <f t="shared" ref="AG5:AG8" si="0">SUM(B5:AF5)</f>
        <v>6</v>
      </c>
      <c r="AH5" s="42">
        <f t="shared" ref="AH5:AH8" si="1">AVERAGE(B5:AF5)</f>
        <v>0.19354838709677419</v>
      </c>
    </row>
    <row r="6" spans="1:34">
      <c r="A6" s="4" t="s">
        <v>6</v>
      </c>
      <c r="B6" s="20">
        <v>3</v>
      </c>
      <c r="C6" s="20">
        <v>8</v>
      </c>
      <c r="D6" s="20">
        <v>6</v>
      </c>
      <c r="E6" s="20">
        <v>6</v>
      </c>
      <c r="F6" s="20">
        <v>4</v>
      </c>
      <c r="G6" s="20">
        <v>7</v>
      </c>
      <c r="H6" s="20">
        <v>6</v>
      </c>
      <c r="I6" s="20">
        <v>3</v>
      </c>
      <c r="J6" s="20">
        <v>3</v>
      </c>
      <c r="K6" s="20">
        <v>3</v>
      </c>
      <c r="L6" s="20">
        <v>5</v>
      </c>
      <c r="M6" s="20">
        <v>9</v>
      </c>
      <c r="N6" s="20">
        <v>5</v>
      </c>
      <c r="O6" s="20">
        <v>5</v>
      </c>
      <c r="P6" s="20">
        <v>3</v>
      </c>
      <c r="Q6" s="20">
        <v>6</v>
      </c>
      <c r="R6" s="2">
        <v>1</v>
      </c>
      <c r="S6" s="2">
        <v>5</v>
      </c>
      <c r="T6" s="20">
        <v>4</v>
      </c>
      <c r="U6" s="2">
        <v>4</v>
      </c>
      <c r="V6" s="2">
        <v>7</v>
      </c>
      <c r="W6" s="2">
        <v>5</v>
      </c>
      <c r="X6" s="2">
        <v>5</v>
      </c>
      <c r="Y6" s="2">
        <v>7</v>
      </c>
      <c r="Z6" s="2">
        <v>1</v>
      </c>
      <c r="AA6" s="2">
        <v>6</v>
      </c>
      <c r="AB6" s="2">
        <v>8</v>
      </c>
      <c r="AC6" s="2">
        <v>10</v>
      </c>
      <c r="AD6" s="2">
        <v>4</v>
      </c>
      <c r="AE6" s="2">
        <v>5</v>
      </c>
      <c r="AF6" s="97">
        <v>4</v>
      </c>
      <c r="AG6" s="118">
        <f t="shared" si="0"/>
        <v>158</v>
      </c>
      <c r="AH6" s="42">
        <f t="shared" si="1"/>
        <v>5.096774193548387</v>
      </c>
    </row>
    <row r="7" spans="1:34">
      <c r="A7" s="4" t="s">
        <v>7</v>
      </c>
      <c r="B7" s="2">
        <v>0</v>
      </c>
      <c r="C7" s="2">
        <v>1</v>
      </c>
      <c r="D7" s="2">
        <v>1</v>
      </c>
      <c r="E7" s="2">
        <v>0</v>
      </c>
      <c r="F7" s="2">
        <v>0</v>
      </c>
      <c r="G7" s="2">
        <v>1</v>
      </c>
      <c r="H7" s="20">
        <v>2</v>
      </c>
      <c r="I7" s="2">
        <v>4</v>
      </c>
      <c r="J7" s="2">
        <v>1</v>
      </c>
      <c r="K7" s="2">
        <v>1</v>
      </c>
      <c r="L7" s="2">
        <v>2</v>
      </c>
      <c r="M7" s="2">
        <v>2</v>
      </c>
      <c r="N7" s="2">
        <v>3</v>
      </c>
      <c r="O7" s="2">
        <v>1</v>
      </c>
      <c r="P7" s="20">
        <v>1</v>
      </c>
      <c r="Q7" s="2">
        <v>0</v>
      </c>
      <c r="R7" s="2">
        <v>3</v>
      </c>
      <c r="S7" s="2">
        <v>1</v>
      </c>
      <c r="T7" s="2">
        <v>0</v>
      </c>
      <c r="U7" s="2">
        <v>3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1</v>
      </c>
      <c r="AB7" s="2">
        <v>2</v>
      </c>
      <c r="AC7" s="2">
        <v>0</v>
      </c>
      <c r="AD7" s="2">
        <v>3</v>
      </c>
      <c r="AE7" s="2">
        <v>0</v>
      </c>
      <c r="AF7" s="97">
        <v>0</v>
      </c>
      <c r="AG7" s="118">
        <f t="shared" si="0"/>
        <v>34</v>
      </c>
      <c r="AH7" s="42">
        <f t="shared" si="1"/>
        <v>1.096774193548387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21</v>
      </c>
      <c r="C10" s="9">
        <f t="shared" ref="C10:AF10" si="2">IF(C4&lt;&gt;"",SUM(C4:C8),"")</f>
        <v>25</v>
      </c>
      <c r="D10" s="9">
        <f t="shared" si="2"/>
        <v>19</v>
      </c>
      <c r="E10" s="9">
        <f t="shared" si="2"/>
        <v>25</v>
      </c>
      <c r="F10" s="9">
        <f t="shared" si="2"/>
        <v>10</v>
      </c>
      <c r="G10" s="9">
        <f t="shared" si="2"/>
        <v>24</v>
      </c>
      <c r="H10" s="9">
        <f t="shared" si="2"/>
        <v>23</v>
      </c>
      <c r="I10" s="9">
        <f t="shared" si="2"/>
        <v>20</v>
      </c>
      <c r="J10" s="9">
        <f t="shared" si="2"/>
        <v>18</v>
      </c>
      <c r="K10" s="9">
        <f t="shared" si="2"/>
        <v>17</v>
      </c>
      <c r="L10" s="9">
        <f t="shared" si="2"/>
        <v>26</v>
      </c>
      <c r="M10" s="9">
        <f t="shared" si="2"/>
        <v>23</v>
      </c>
      <c r="N10" s="9">
        <f t="shared" si="2"/>
        <v>25</v>
      </c>
      <c r="O10" s="9">
        <f t="shared" si="2"/>
        <v>26</v>
      </c>
      <c r="P10" s="9">
        <f t="shared" si="2"/>
        <v>19</v>
      </c>
      <c r="Q10" s="9">
        <f t="shared" si="2"/>
        <v>22</v>
      </c>
      <c r="R10" s="9">
        <f t="shared" si="2"/>
        <v>18</v>
      </c>
      <c r="S10" s="9">
        <f t="shared" si="2"/>
        <v>18</v>
      </c>
      <c r="T10" s="9">
        <f t="shared" si="2"/>
        <v>26</v>
      </c>
      <c r="U10" s="9">
        <f t="shared" si="2"/>
        <v>18</v>
      </c>
      <c r="V10" s="9">
        <f t="shared" si="2"/>
        <v>14</v>
      </c>
      <c r="W10" s="9">
        <f t="shared" si="2"/>
        <v>14</v>
      </c>
      <c r="X10" s="9">
        <f t="shared" si="2"/>
        <v>11</v>
      </c>
      <c r="Y10" s="9">
        <f t="shared" si="2"/>
        <v>22</v>
      </c>
      <c r="Z10" s="9">
        <f t="shared" si="2"/>
        <v>11</v>
      </c>
      <c r="AA10" s="9">
        <f t="shared" si="2"/>
        <v>17</v>
      </c>
      <c r="AB10" s="9">
        <f t="shared" si="2"/>
        <v>31</v>
      </c>
      <c r="AC10" s="9">
        <f t="shared" si="2"/>
        <v>26</v>
      </c>
      <c r="AD10" s="9">
        <f t="shared" si="2"/>
        <v>22</v>
      </c>
      <c r="AE10" s="9">
        <f t="shared" si="2"/>
        <v>16</v>
      </c>
      <c r="AF10" s="9">
        <f t="shared" si="2"/>
        <v>12</v>
      </c>
      <c r="AG10" s="16">
        <f>SUM(B10:AF10)</f>
        <v>619</v>
      </c>
      <c r="AH10" s="44">
        <f>AVERAGE(B10:AF10)</f>
        <v>19.967741935483872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1</v>
      </c>
      <c r="C13" s="46">
        <v>1</v>
      </c>
      <c r="D13" s="46">
        <v>0</v>
      </c>
      <c r="E13" s="45">
        <v>0</v>
      </c>
      <c r="F13" s="46">
        <v>1</v>
      </c>
      <c r="G13" s="46">
        <v>0</v>
      </c>
      <c r="H13" s="45">
        <v>0</v>
      </c>
      <c r="I13" s="46">
        <v>1</v>
      </c>
      <c r="J13" s="46">
        <v>1</v>
      </c>
      <c r="K13" s="46">
        <v>0</v>
      </c>
      <c r="L13" s="46">
        <v>0</v>
      </c>
      <c r="M13" s="46">
        <v>0</v>
      </c>
      <c r="N13" s="46">
        <v>1</v>
      </c>
      <c r="O13" s="46">
        <v>0</v>
      </c>
      <c r="P13" s="46">
        <v>2</v>
      </c>
      <c r="Q13" s="46">
        <v>1</v>
      </c>
      <c r="R13" s="46">
        <v>0</v>
      </c>
      <c r="S13" s="46">
        <v>1</v>
      </c>
      <c r="T13" s="46">
        <v>1</v>
      </c>
      <c r="U13" s="46">
        <v>0</v>
      </c>
      <c r="V13" s="46">
        <v>1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2</v>
      </c>
      <c r="AD13" s="46">
        <v>0</v>
      </c>
      <c r="AE13" s="46">
        <v>0</v>
      </c>
      <c r="AF13" s="99">
        <v>0</v>
      </c>
      <c r="AG13" s="117">
        <f>SUM(B13:AF13)</f>
        <v>14</v>
      </c>
      <c r="AH13" s="41">
        <f>AVERAGE(B13:AF13)</f>
        <v>0.45161290322580644</v>
      </c>
    </row>
    <row r="14" spans="1:34">
      <c r="A14" s="103" t="s">
        <v>50</v>
      </c>
      <c r="B14" s="100">
        <v>2</v>
      </c>
      <c r="C14" s="101">
        <v>5</v>
      </c>
      <c r="D14" s="101">
        <v>5</v>
      </c>
      <c r="E14" s="101">
        <v>3</v>
      </c>
      <c r="F14" s="101">
        <v>5</v>
      </c>
      <c r="G14" s="101">
        <v>5</v>
      </c>
      <c r="H14" s="101">
        <v>3</v>
      </c>
      <c r="I14" s="100">
        <v>2</v>
      </c>
      <c r="J14" s="101">
        <v>0</v>
      </c>
      <c r="K14" s="101">
        <v>3</v>
      </c>
      <c r="L14" s="101">
        <v>2</v>
      </c>
      <c r="M14" s="101">
        <v>4</v>
      </c>
      <c r="N14" s="101">
        <v>2</v>
      </c>
      <c r="O14" s="101">
        <v>3</v>
      </c>
      <c r="P14" s="101">
        <v>2</v>
      </c>
      <c r="Q14" s="101">
        <v>4</v>
      </c>
      <c r="R14" s="101">
        <v>3</v>
      </c>
      <c r="S14" s="101">
        <v>3</v>
      </c>
      <c r="T14" s="101">
        <v>2</v>
      </c>
      <c r="U14" s="100">
        <v>4</v>
      </c>
      <c r="V14" s="101">
        <v>3</v>
      </c>
      <c r="W14" s="101">
        <v>1</v>
      </c>
      <c r="X14" s="101">
        <v>2</v>
      </c>
      <c r="Y14" s="101">
        <v>4</v>
      </c>
      <c r="Z14" s="101">
        <v>3</v>
      </c>
      <c r="AA14" s="101">
        <v>3</v>
      </c>
      <c r="AB14" s="101">
        <v>3</v>
      </c>
      <c r="AC14" s="101">
        <v>2</v>
      </c>
      <c r="AD14" s="101">
        <v>2</v>
      </c>
      <c r="AE14" s="101">
        <v>3</v>
      </c>
      <c r="AF14" s="102">
        <v>3</v>
      </c>
      <c r="AG14" s="118">
        <f t="shared" ref="AG14:AG15" si="3">SUM(B14:AF14)</f>
        <v>91</v>
      </c>
      <c r="AH14" s="42">
        <f t="shared" ref="AH14:AH15" si="4">AVERAGE(B14:AF14)</f>
        <v>2.935483870967742</v>
      </c>
    </row>
    <row r="15" spans="1:34" ht="15.75" thickBot="1">
      <c r="A15" s="103" t="s">
        <v>51</v>
      </c>
      <c r="B15" s="7">
        <v>2</v>
      </c>
      <c r="C15" s="33">
        <v>2</v>
      </c>
      <c r="D15" s="33">
        <v>3</v>
      </c>
      <c r="E15" s="33">
        <v>4</v>
      </c>
      <c r="F15" s="33">
        <v>2</v>
      </c>
      <c r="G15" s="33">
        <v>2</v>
      </c>
      <c r="H15" s="33">
        <v>2</v>
      </c>
      <c r="I15" s="33">
        <v>1</v>
      </c>
      <c r="J15" s="33">
        <v>2</v>
      </c>
      <c r="K15" s="33">
        <v>2</v>
      </c>
      <c r="L15" s="33">
        <v>0</v>
      </c>
      <c r="M15" s="33">
        <v>0</v>
      </c>
      <c r="N15" s="33">
        <v>3</v>
      </c>
      <c r="O15" s="33">
        <v>5</v>
      </c>
      <c r="P15" s="33">
        <v>4</v>
      </c>
      <c r="Q15" s="33">
        <v>2</v>
      </c>
      <c r="R15" s="33">
        <v>1</v>
      </c>
      <c r="S15" s="33">
        <v>2</v>
      </c>
      <c r="T15" s="33">
        <v>3</v>
      </c>
      <c r="U15" s="7">
        <v>2</v>
      </c>
      <c r="V15" s="33">
        <v>1</v>
      </c>
      <c r="W15" s="33">
        <v>1</v>
      </c>
      <c r="X15" s="33">
        <v>0</v>
      </c>
      <c r="Y15" s="33">
        <v>1</v>
      </c>
      <c r="Z15" s="33">
        <v>1</v>
      </c>
      <c r="AA15" s="33">
        <v>2</v>
      </c>
      <c r="AB15" s="33">
        <v>0</v>
      </c>
      <c r="AC15" s="7">
        <v>1</v>
      </c>
      <c r="AD15" s="7">
        <v>1</v>
      </c>
      <c r="AE15" s="7">
        <v>2</v>
      </c>
      <c r="AF15" s="13">
        <v>2</v>
      </c>
      <c r="AG15" s="119">
        <f t="shared" si="3"/>
        <v>56</v>
      </c>
      <c r="AH15" s="43">
        <f t="shared" si="4"/>
        <v>1.8064516129032258</v>
      </c>
    </row>
    <row r="16" spans="1:34" ht="3" customHeight="1" thickBot="1">
      <c r="A16" s="22"/>
      <c r="L16" s="1" t="s">
        <v>28</v>
      </c>
      <c r="N16" s="32"/>
      <c r="AG16" s="23"/>
      <c r="AH16" s="25"/>
    </row>
    <row r="17" spans="1:35" ht="15.75" thickBot="1">
      <c r="A17" s="8" t="s">
        <v>2</v>
      </c>
      <c r="B17" s="9">
        <f>IF(B15 &lt;&gt; "",SUM(B13:B15),"")</f>
        <v>5</v>
      </c>
      <c r="C17" s="9">
        <f t="shared" ref="C17:AF17" si="5">IF(C15 &lt;&gt; "",SUM(C13:C15),"")</f>
        <v>8</v>
      </c>
      <c r="D17" s="9">
        <f t="shared" si="5"/>
        <v>8</v>
      </c>
      <c r="E17" s="9">
        <f t="shared" si="5"/>
        <v>7</v>
      </c>
      <c r="F17" s="9">
        <f t="shared" si="5"/>
        <v>8</v>
      </c>
      <c r="G17" s="9">
        <f t="shared" si="5"/>
        <v>7</v>
      </c>
      <c r="H17" s="9">
        <f t="shared" si="5"/>
        <v>5</v>
      </c>
      <c r="I17" s="9">
        <f t="shared" si="5"/>
        <v>4</v>
      </c>
      <c r="J17" s="9">
        <f t="shared" si="5"/>
        <v>3</v>
      </c>
      <c r="K17" s="9">
        <f t="shared" si="5"/>
        <v>5</v>
      </c>
      <c r="L17" s="9">
        <f t="shared" si="5"/>
        <v>2</v>
      </c>
      <c r="M17" s="9">
        <f t="shared" si="5"/>
        <v>4</v>
      </c>
      <c r="N17" s="9">
        <f t="shared" si="5"/>
        <v>6</v>
      </c>
      <c r="O17" s="9">
        <f t="shared" si="5"/>
        <v>8</v>
      </c>
      <c r="P17" s="9">
        <f t="shared" si="5"/>
        <v>8</v>
      </c>
      <c r="Q17" s="9">
        <f t="shared" si="5"/>
        <v>7</v>
      </c>
      <c r="R17" s="9">
        <f t="shared" si="5"/>
        <v>4</v>
      </c>
      <c r="S17" s="9">
        <f t="shared" si="5"/>
        <v>6</v>
      </c>
      <c r="T17" s="9">
        <f t="shared" si="5"/>
        <v>6</v>
      </c>
      <c r="U17" s="9">
        <f t="shared" si="5"/>
        <v>6</v>
      </c>
      <c r="V17" s="9">
        <f t="shared" si="5"/>
        <v>5</v>
      </c>
      <c r="W17" s="9">
        <f t="shared" si="5"/>
        <v>2</v>
      </c>
      <c r="X17" s="9">
        <f t="shared" si="5"/>
        <v>2</v>
      </c>
      <c r="Y17" s="9">
        <f t="shared" si="5"/>
        <v>5</v>
      </c>
      <c r="Z17" s="9">
        <f t="shared" si="5"/>
        <v>4</v>
      </c>
      <c r="AA17" s="9">
        <f t="shared" si="5"/>
        <v>5</v>
      </c>
      <c r="AB17" s="9">
        <f t="shared" si="5"/>
        <v>3</v>
      </c>
      <c r="AC17" s="9">
        <f t="shared" si="5"/>
        <v>5</v>
      </c>
      <c r="AD17" s="9">
        <f t="shared" si="5"/>
        <v>3</v>
      </c>
      <c r="AE17" s="9">
        <f t="shared" si="5"/>
        <v>5</v>
      </c>
      <c r="AF17" s="9">
        <f t="shared" si="5"/>
        <v>5</v>
      </c>
      <c r="AG17" s="26">
        <f>SUM(B17:AF17)</f>
        <v>161</v>
      </c>
      <c r="AH17" s="44">
        <f>AVERAGE(B17:AF17)</f>
        <v>5.193548387096774</v>
      </c>
    </row>
    <row r="18" spans="1:35" ht="14.25" customHeight="1" thickBot="1"/>
    <row r="19" spans="1:35" ht="16.5" thickBot="1">
      <c r="A19" s="27" t="s">
        <v>13</v>
      </c>
      <c r="B19" s="29">
        <f>IF(B17&lt;&gt;"",SUM(B10,B17),"")</f>
        <v>26</v>
      </c>
      <c r="C19" s="29">
        <f t="shared" ref="C19:AF19" si="6">IF(C17&lt;&gt;"",SUM(C10,C17),"")</f>
        <v>33</v>
      </c>
      <c r="D19" s="29">
        <f t="shared" si="6"/>
        <v>27</v>
      </c>
      <c r="E19" s="29">
        <f t="shared" si="6"/>
        <v>32</v>
      </c>
      <c r="F19" s="29">
        <f t="shared" si="6"/>
        <v>18</v>
      </c>
      <c r="G19" s="29">
        <f t="shared" si="6"/>
        <v>31</v>
      </c>
      <c r="H19" s="29">
        <f t="shared" si="6"/>
        <v>28</v>
      </c>
      <c r="I19" s="29">
        <f t="shared" si="6"/>
        <v>24</v>
      </c>
      <c r="J19" s="29">
        <f t="shared" si="6"/>
        <v>21</v>
      </c>
      <c r="K19" s="29">
        <f t="shared" si="6"/>
        <v>22</v>
      </c>
      <c r="L19" s="29">
        <f t="shared" si="6"/>
        <v>28</v>
      </c>
      <c r="M19" s="29">
        <f t="shared" si="6"/>
        <v>27</v>
      </c>
      <c r="N19" s="29">
        <f t="shared" si="6"/>
        <v>31</v>
      </c>
      <c r="O19" s="29">
        <f t="shared" si="6"/>
        <v>34</v>
      </c>
      <c r="P19" s="29">
        <f t="shared" si="6"/>
        <v>27</v>
      </c>
      <c r="Q19" s="29">
        <f t="shared" si="6"/>
        <v>29</v>
      </c>
      <c r="R19" s="29">
        <f t="shared" si="6"/>
        <v>22</v>
      </c>
      <c r="S19" s="29">
        <f t="shared" si="6"/>
        <v>24</v>
      </c>
      <c r="T19" s="29">
        <f t="shared" si="6"/>
        <v>32</v>
      </c>
      <c r="U19" s="29">
        <f t="shared" si="6"/>
        <v>24</v>
      </c>
      <c r="V19" s="29">
        <f t="shared" si="6"/>
        <v>19</v>
      </c>
      <c r="W19" s="29">
        <f t="shared" si="6"/>
        <v>16</v>
      </c>
      <c r="X19" s="29">
        <f t="shared" si="6"/>
        <v>13</v>
      </c>
      <c r="Y19" s="29">
        <f t="shared" si="6"/>
        <v>27</v>
      </c>
      <c r="Z19" s="29">
        <f t="shared" si="6"/>
        <v>15</v>
      </c>
      <c r="AA19" s="29">
        <f t="shared" si="6"/>
        <v>22</v>
      </c>
      <c r="AB19" s="29">
        <f t="shared" si="6"/>
        <v>34</v>
      </c>
      <c r="AC19" s="29">
        <f t="shared" si="6"/>
        <v>31</v>
      </c>
      <c r="AD19" s="29">
        <f t="shared" si="6"/>
        <v>25</v>
      </c>
      <c r="AE19" s="29">
        <f t="shared" si="6"/>
        <v>21</v>
      </c>
      <c r="AF19" s="29">
        <f t="shared" si="6"/>
        <v>17</v>
      </c>
      <c r="AG19" s="28">
        <f>SUM(AG10,AG17)</f>
        <v>780</v>
      </c>
      <c r="AH19" s="44">
        <f>AVERAGE(B19:AF19)</f>
        <v>25.161290322580644</v>
      </c>
    </row>
    <row r="20" spans="1: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>
      <c r="B21"/>
      <c r="C21"/>
      <c r="D21"/>
      <c r="E21"/>
      <c r="F21" s="8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B22" s="114" t="s">
        <v>52</v>
      </c>
      <c r="C22" s="83" t="s">
        <v>71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I11" sqref="AI11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10</v>
      </c>
      <c r="C4" s="21">
        <v>6</v>
      </c>
      <c r="D4" s="21">
        <v>14</v>
      </c>
      <c r="E4" s="21">
        <v>13</v>
      </c>
      <c r="F4" s="21">
        <v>13</v>
      </c>
      <c r="G4" s="21">
        <v>10</v>
      </c>
      <c r="H4" s="21">
        <v>14</v>
      </c>
      <c r="I4" s="21">
        <v>15</v>
      </c>
      <c r="J4" s="21">
        <v>14</v>
      </c>
      <c r="K4" s="21">
        <v>16</v>
      </c>
      <c r="L4" s="21">
        <v>16</v>
      </c>
      <c r="M4" s="21">
        <v>16</v>
      </c>
      <c r="N4" s="21">
        <v>13</v>
      </c>
      <c r="O4" s="21">
        <v>12</v>
      </c>
      <c r="P4" s="21">
        <v>13</v>
      </c>
      <c r="Q4" s="21">
        <v>14</v>
      </c>
      <c r="R4" s="10">
        <v>15</v>
      </c>
      <c r="S4" s="10">
        <v>10</v>
      </c>
      <c r="T4" s="10">
        <v>11</v>
      </c>
      <c r="U4" s="10">
        <v>10</v>
      </c>
      <c r="V4" s="10">
        <v>13</v>
      </c>
      <c r="W4" s="10">
        <v>6</v>
      </c>
      <c r="X4" s="10">
        <v>19</v>
      </c>
      <c r="Y4" s="10">
        <v>8</v>
      </c>
      <c r="Z4" s="10">
        <v>9</v>
      </c>
      <c r="AA4" s="10">
        <v>14</v>
      </c>
      <c r="AB4" s="10">
        <v>10</v>
      </c>
      <c r="AC4" s="10">
        <v>9</v>
      </c>
      <c r="AD4" s="10">
        <v>12</v>
      </c>
      <c r="AE4" s="10">
        <v>12</v>
      </c>
      <c r="AF4" s="96">
        <v>13</v>
      </c>
      <c r="AG4" s="117">
        <f>SUM(B4:AF4)</f>
        <v>380</v>
      </c>
      <c r="AH4" s="41">
        <f>AVERAGE(B4:AF4)</f>
        <v>12.258064516129032</v>
      </c>
    </row>
    <row r="5" spans="1:34">
      <c r="A5" s="38" t="s">
        <v>68</v>
      </c>
      <c r="B5" s="46">
        <v>0</v>
      </c>
      <c r="C5" s="46">
        <v>2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0</v>
      </c>
      <c r="N5" s="46">
        <v>1</v>
      </c>
      <c r="O5" s="46">
        <v>1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1</v>
      </c>
      <c r="AD5" s="45">
        <v>0</v>
      </c>
      <c r="AE5" s="45">
        <v>0</v>
      </c>
      <c r="AF5" s="113">
        <v>0</v>
      </c>
      <c r="AG5" s="118">
        <f t="shared" ref="AG5:AG8" si="0">SUM(B5:AF5)</f>
        <v>7</v>
      </c>
      <c r="AH5" s="42">
        <f t="shared" ref="AH5:AH8" si="1">AVERAGE(B5:AF5)</f>
        <v>0.22580645161290322</v>
      </c>
    </row>
    <row r="6" spans="1:34">
      <c r="A6" s="4" t="s">
        <v>6</v>
      </c>
      <c r="B6" s="20">
        <v>4</v>
      </c>
      <c r="C6" s="20">
        <v>6</v>
      </c>
      <c r="D6" s="20">
        <v>3</v>
      </c>
      <c r="E6" s="20">
        <v>6</v>
      </c>
      <c r="F6" s="20">
        <v>5</v>
      </c>
      <c r="G6" s="20">
        <v>8</v>
      </c>
      <c r="H6" s="20">
        <v>2</v>
      </c>
      <c r="I6" s="20">
        <v>6</v>
      </c>
      <c r="J6" s="20">
        <v>4</v>
      </c>
      <c r="K6" s="20">
        <v>3</v>
      </c>
      <c r="L6" s="20">
        <v>5</v>
      </c>
      <c r="M6" s="20">
        <v>5</v>
      </c>
      <c r="N6" s="20">
        <v>1</v>
      </c>
      <c r="O6" s="20">
        <v>7</v>
      </c>
      <c r="P6" s="20">
        <v>6</v>
      </c>
      <c r="Q6" s="20">
        <v>4</v>
      </c>
      <c r="R6" s="2">
        <v>6</v>
      </c>
      <c r="S6" s="2">
        <v>7</v>
      </c>
      <c r="T6" s="20">
        <v>9</v>
      </c>
      <c r="U6" s="2">
        <v>5</v>
      </c>
      <c r="V6" s="2">
        <v>3</v>
      </c>
      <c r="W6" s="2">
        <v>6</v>
      </c>
      <c r="X6" s="2">
        <v>3</v>
      </c>
      <c r="Y6" s="2">
        <v>5</v>
      </c>
      <c r="Z6" s="2">
        <v>6</v>
      </c>
      <c r="AA6" s="2">
        <v>3</v>
      </c>
      <c r="AB6" s="2">
        <v>6</v>
      </c>
      <c r="AC6" s="2">
        <v>3</v>
      </c>
      <c r="AD6" s="2">
        <v>4</v>
      </c>
      <c r="AE6" s="2">
        <v>1</v>
      </c>
      <c r="AF6" s="97">
        <v>5</v>
      </c>
      <c r="AG6" s="118">
        <f t="shared" si="0"/>
        <v>147</v>
      </c>
      <c r="AH6" s="42">
        <f t="shared" si="1"/>
        <v>4.741935483870968</v>
      </c>
    </row>
    <row r="7" spans="1:34">
      <c r="A7" s="4" t="s">
        <v>7</v>
      </c>
      <c r="B7" s="2">
        <v>3</v>
      </c>
      <c r="C7" s="2">
        <v>0</v>
      </c>
      <c r="D7" s="2">
        <v>0</v>
      </c>
      <c r="E7" s="2">
        <v>0</v>
      </c>
      <c r="F7" s="2">
        <v>1</v>
      </c>
      <c r="G7" s="2">
        <v>0</v>
      </c>
      <c r="H7" s="20">
        <v>1</v>
      </c>
      <c r="I7" s="2">
        <v>1</v>
      </c>
      <c r="J7" s="2">
        <v>0</v>
      </c>
      <c r="K7" s="2">
        <v>0</v>
      </c>
      <c r="L7" s="2">
        <v>0</v>
      </c>
      <c r="M7" s="2">
        <v>2</v>
      </c>
      <c r="N7" s="2">
        <v>0</v>
      </c>
      <c r="O7" s="2">
        <v>1</v>
      </c>
      <c r="P7" s="20">
        <v>2</v>
      </c>
      <c r="Q7" s="2">
        <v>2</v>
      </c>
      <c r="R7" s="2">
        <v>2</v>
      </c>
      <c r="S7" s="2">
        <v>0</v>
      </c>
      <c r="T7" s="2">
        <v>1</v>
      </c>
      <c r="U7" s="2">
        <v>0</v>
      </c>
      <c r="V7" s="2">
        <v>2</v>
      </c>
      <c r="W7" s="2">
        <v>0</v>
      </c>
      <c r="X7" s="2">
        <v>1</v>
      </c>
      <c r="Y7" s="2">
        <v>1</v>
      </c>
      <c r="Z7" s="2">
        <v>0</v>
      </c>
      <c r="AA7" s="2">
        <v>0</v>
      </c>
      <c r="AB7" s="2">
        <v>1</v>
      </c>
      <c r="AC7" s="2">
        <v>1</v>
      </c>
      <c r="AD7" s="2">
        <v>1</v>
      </c>
      <c r="AE7" s="2">
        <v>0</v>
      </c>
      <c r="AF7" s="97">
        <v>0</v>
      </c>
      <c r="AG7" s="118">
        <f t="shared" si="0"/>
        <v>23</v>
      </c>
      <c r="AH7" s="42">
        <f t="shared" si="1"/>
        <v>0.74193548387096775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2</v>
      </c>
      <c r="AH8" s="43">
        <f t="shared" si="1"/>
        <v>6.4516129032258063E-2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17</v>
      </c>
      <c r="C10" s="9">
        <f t="shared" ref="C10:AF10" si="2">IF(C4&lt;&gt;"",SUM(C4:C8),"")</f>
        <v>14</v>
      </c>
      <c r="D10" s="9">
        <f t="shared" si="2"/>
        <v>17</v>
      </c>
      <c r="E10" s="9">
        <f t="shared" si="2"/>
        <v>20</v>
      </c>
      <c r="F10" s="9">
        <f t="shared" si="2"/>
        <v>19</v>
      </c>
      <c r="G10" s="9">
        <f t="shared" si="2"/>
        <v>18</v>
      </c>
      <c r="H10" s="9">
        <f t="shared" si="2"/>
        <v>17</v>
      </c>
      <c r="I10" s="9">
        <f t="shared" si="2"/>
        <v>22</v>
      </c>
      <c r="J10" s="9">
        <f t="shared" si="2"/>
        <v>18</v>
      </c>
      <c r="K10" s="9">
        <f t="shared" si="2"/>
        <v>19</v>
      </c>
      <c r="L10" s="9">
        <f t="shared" si="2"/>
        <v>22</v>
      </c>
      <c r="M10" s="9">
        <f t="shared" si="2"/>
        <v>24</v>
      </c>
      <c r="N10" s="9">
        <f t="shared" si="2"/>
        <v>15</v>
      </c>
      <c r="O10" s="9">
        <f t="shared" si="2"/>
        <v>21</v>
      </c>
      <c r="P10" s="9">
        <f t="shared" si="2"/>
        <v>21</v>
      </c>
      <c r="Q10" s="9">
        <f t="shared" si="2"/>
        <v>20</v>
      </c>
      <c r="R10" s="9">
        <f t="shared" si="2"/>
        <v>23</v>
      </c>
      <c r="S10" s="9">
        <f t="shared" si="2"/>
        <v>18</v>
      </c>
      <c r="T10" s="9">
        <f t="shared" si="2"/>
        <v>21</v>
      </c>
      <c r="U10" s="9">
        <f t="shared" si="2"/>
        <v>15</v>
      </c>
      <c r="V10" s="9">
        <f t="shared" si="2"/>
        <v>18</v>
      </c>
      <c r="W10" s="9">
        <f t="shared" si="2"/>
        <v>12</v>
      </c>
      <c r="X10" s="9">
        <f t="shared" si="2"/>
        <v>23</v>
      </c>
      <c r="Y10" s="9">
        <f t="shared" si="2"/>
        <v>14</v>
      </c>
      <c r="Z10" s="9">
        <f t="shared" si="2"/>
        <v>15</v>
      </c>
      <c r="AA10" s="9">
        <f t="shared" si="2"/>
        <v>17</v>
      </c>
      <c r="AB10" s="9">
        <f t="shared" si="2"/>
        <v>17</v>
      </c>
      <c r="AC10" s="9">
        <f t="shared" si="2"/>
        <v>14</v>
      </c>
      <c r="AD10" s="9">
        <f t="shared" si="2"/>
        <v>17</v>
      </c>
      <c r="AE10" s="9">
        <f t="shared" si="2"/>
        <v>13</v>
      </c>
      <c r="AF10" s="9">
        <f t="shared" si="2"/>
        <v>18</v>
      </c>
      <c r="AG10" s="16">
        <f>SUM(B10:AF10)</f>
        <v>559</v>
      </c>
      <c r="AH10" s="44">
        <f>AVERAGE(B10:AF10)</f>
        <v>18.032258064516128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1</v>
      </c>
      <c r="C13" s="46">
        <v>1</v>
      </c>
      <c r="D13" s="46">
        <v>0</v>
      </c>
      <c r="E13" s="45">
        <v>0</v>
      </c>
      <c r="F13" s="46">
        <v>0</v>
      </c>
      <c r="G13" s="46">
        <v>0</v>
      </c>
      <c r="H13" s="45">
        <v>0</v>
      </c>
      <c r="I13" s="46">
        <v>1</v>
      </c>
      <c r="J13" s="46">
        <v>0</v>
      </c>
      <c r="K13" s="46">
        <v>0</v>
      </c>
      <c r="L13" s="46">
        <v>1</v>
      </c>
      <c r="M13" s="46">
        <v>0</v>
      </c>
      <c r="N13" s="46">
        <v>0</v>
      </c>
      <c r="O13" s="46">
        <v>1</v>
      </c>
      <c r="P13" s="46">
        <v>0</v>
      </c>
      <c r="Q13" s="46">
        <v>0</v>
      </c>
      <c r="R13" s="45">
        <v>2</v>
      </c>
      <c r="S13" s="46">
        <v>0</v>
      </c>
      <c r="T13" s="46">
        <v>0</v>
      </c>
      <c r="U13" s="46">
        <v>2</v>
      </c>
      <c r="V13" s="46">
        <v>1</v>
      </c>
      <c r="W13" s="46">
        <v>1</v>
      </c>
      <c r="X13" s="46">
        <v>1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99">
        <v>0</v>
      </c>
      <c r="AG13" s="151">
        <f>SUM(B13:AF13)</f>
        <v>13</v>
      </c>
      <c r="AH13" s="152">
        <f>AVERAGE(B13:AF13)</f>
        <v>0.41935483870967744</v>
      </c>
    </row>
    <row r="14" spans="1:34">
      <c r="A14" s="103" t="s">
        <v>81</v>
      </c>
      <c r="B14" s="20">
        <v>0</v>
      </c>
      <c r="C14" s="20">
        <v>0</v>
      </c>
      <c r="D14" s="20">
        <v>1</v>
      </c>
      <c r="E14" s="2">
        <v>2</v>
      </c>
      <c r="F14" s="20">
        <v>0</v>
      </c>
      <c r="G14" s="20">
        <v>1</v>
      </c>
      <c r="H14" s="2">
        <v>0</v>
      </c>
      <c r="I14" s="20">
        <v>1</v>
      </c>
      <c r="J14" s="20">
        <v>0</v>
      </c>
      <c r="K14" s="20">
        <v>0</v>
      </c>
      <c r="L14" s="20">
        <v>1</v>
      </c>
      <c r="M14" s="20">
        <v>0</v>
      </c>
      <c r="N14" s="20">
        <v>2</v>
      </c>
      <c r="O14" s="20">
        <v>0</v>
      </c>
      <c r="P14" s="20">
        <v>0</v>
      </c>
      <c r="Q14" s="20">
        <v>0</v>
      </c>
      <c r="R14" s="2">
        <v>0</v>
      </c>
      <c r="S14" s="20">
        <v>0</v>
      </c>
      <c r="T14" s="20">
        <v>2</v>
      </c>
      <c r="U14" s="20">
        <v>0</v>
      </c>
      <c r="V14" s="20">
        <v>0</v>
      </c>
      <c r="W14" s="20">
        <v>0</v>
      </c>
      <c r="X14" s="20">
        <v>1</v>
      </c>
      <c r="Y14" s="20">
        <v>0</v>
      </c>
      <c r="Z14" s="20">
        <v>1</v>
      </c>
      <c r="AA14" s="20">
        <v>0</v>
      </c>
      <c r="AB14" s="20">
        <v>0</v>
      </c>
      <c r="AC14" s="20">
        <v>2</v>
      </c>
      <c r="AD14" s="20">
        <v>2</v>
      </c>
      <c r="AE14" s="20">
        <v>3</v>
      </c>
      <c r="AF14" s="157">
        <v>0</v>
      </c>
      <c r="AG14" s="153">
        <f t="shared" ref="AG14:AG15" si="3">SUM(B14:AF14)</f>
        <v>19</v>
      </c>
      <c r="AH14" s="154">
        <f>AVERAGE(B14:AF14)</f>
        <v>0.61290322580645162</v>
      </c>
    </row>
    <row r="15" spans="1:34">
      <c r="A15" s="103" t="s">
        <v>50</v>
      </c>
      <c r="B15" s="2">
        <v>1</v>
      </c>
      <c r="C15" s="20">
        <v>1</v>
      </c>
      <c r="D15" s="20">
        <v>3</v>
      </c>
      <c r="E15" s="20">
        <v>8</v>
      </c>
      <c r="F15" s="20">
        <v>2</v>
      </c>
      <c r="G15" s="20">
        <v>2</v>
      </c>
      <c r="H15" s="20">
        <v>1</v>
      </c>
      <c r="I15" s="2">
        <v>0</v>
      </c>
      <c r="J15" s="20">
        <v>1</v>
      </c>
      <c r="K15" s="20">
        <v>1</v>
      </c>
      <c r="L15" s="20">
        <v>2</v>
      </c>
      <c r="M15" s="20">
        <v>3</v>
      </c>
      <c r="N15" s="20">
        <v>3</v>
      </c>
      <c r="O15" s="20">
        <v>4</v>
      </c>
      <c r="P15" s="20">
        <v>2</v>
      </c>
      <c r="Q15" s="20">
        <v>0</v>
      </c>
      <c r="R15" s="20">
        <v>3</v>
      </c>
      <c r="S15" s="20">
        <v>4</v>
      </c>
      <c r="T15" s="20">
        <v>3</v>
      </c>
      <c r="U15" s="2">
        <v>1</v>
      </c>
      <c r="V15" s="20">
        <v>1</v>
      </c>
      <c r="W15" s="20">
        <v>2</v>
      </c>
      <c r="X15" s="20">
        <v>1</v>
      </c>
      <c r="Y15" s="20">
        <v>4</v>
      </c>
      <c r="Z15" s="20">
        <v>1</v>
      </c>
      <c r="AA15" s="20">
        <v>3</v>
      </c>
      <c r="AB15" s="20">
        <v>2</v>
      </c>
      <c r="AC15" s="20">
        <v>2</v>
      </c>
      <c r="AD15" s="20">
        <v>4</v>
      </c>
      <c r="AE15" s="20">
        <v>2</v>
      </c>
      <c r="AF15" s="157">
        <v>2</v>
      </c>
      <c r="AG15" s="153">
        <f t="shared" si="3"/>
        <v>69</v>
      </c>
      <c r="AH15" s="154">
        <f t="shared" ref="AH15:AH16" si="4">AVERAGE(B15:AF15)</f>
        <v>2.225806451612903</v>
      </c>
    </row>
    <row r="16" spans="1:34" ht="15.75" thickBot="1">
      <c r="A16" s="103" t="s">
        <v>51</v>
      </c>
      <c r="B16" s="7">
        <v>1</v>
      </c>
      <c r="C16" s="33">
        <v>0</v>
      </c>
      <c r="D16" s="33">
        <v>1</v>
      </c>
      <c r="E16" s="33">
        <v>0</v>
      </c>
      <c r="F16" s="33">
        <v>0</v>
      </c>
      <c r="G16" s="33">
        <v>0</v>
      </c>
      <c r="H16" s="33">
        <v>2</v>
      </c>
      <c r="I16" s="33">
        <v>1</v>
      </c>
      <c r="J16" s="33">
        <v>0</v>
      </c>
      <c r="K16" s="33">
        <v>2</v>
      </c>
      <c r="L16" s="33">
        <v>2</v>
      </c>
      <c r="M16" s="33">
        <v>2</v>
      </c>
      <c r="N16" s="33">
        <v>3</v>
      </c>
      <c r="O16" s="33">
        <v>3</v>
      </c>
      <c r="P16" s="33">
        <v>3</v>
      </c>
      <c r="Q16" s="33">
        <v>3</v>
      </c>
      <c r="R16" s="33">
        <v>3</v>
      </c>
      <c r="S16" s="33">
        <v>1</v>
      </c>
      <c r="T16" s="33">
        <v>2</v>
      </c>
      <c r="U16" s="7">
        <v>1</v>
      </c>
      <c r="V16" s="33">
        <v>2</v>
      </c>
      <c r="W16" s="33">
        <v>1</v>
      </c>
      <c r="X16" s="33">
        <v>2</v>
      </c>
      <c r="Y16" s="33">
        <v>0</v>
      </c>
      <c r="Z16" s="33">
        <v>2</v>
      </c>
      <c r="AA16" s="33">
        <v>3</v>
      </c>
      <c r="AB16" s="33">
        <v>1</v>
      </c>
      <c r="AC16" s="7">
        <v>3</v>
      </c>
      <c r="AD16" s="7">
        <v>2</v>
      </c>
      <c r="AE16" s="7">
        <v>1</v>
      </c>
      <c r="AF16" s="13">
        <v>2</v>
      </c>
      <c r="AG16" s="155">
        <f t="shared" ref="AG16" si="5">SUM(B16:AF16)</f>
        <v>49</v>
      </c>
      <c r="AH16" s="156">
        <f t="shared" si="4"/>
        <v>1.5806451612903225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3</v>
      </c>
      <c r="C18" s="9">
        <f t="shared" ref="C18:AF18" si="6">IF(C16 &lt;&gt; "",SUM(C13:C16),"")</f>
        <v>2</v>
      </c>
      <c r="D18" s="9">
        <f t="shared" si="6"/>
        <v>5</v>
      </c>
      <c r="E18" s="9">
        <f t="shared" si="6"/>
        <v>10</v>
      </c>
      <c r="F18" s="9">
        <f t="shared" si="6"/>
        <v>2</v>
      </c>
      <c r="G18" s="9">
        <f t="shared" si="6"/>
        <v>3</v>
      </c>
      <c r="H18" s="9">
        <f t="shared" si="6"/>
        <v>3</v>
      </c>
      <c r="I18" s="9">
        <f t="shared" si="6"/>
        <v>3</v>
      </c>
      <c r="J18" s="9">
        <f t="shared" si="6"/>
        <v>1</v>
      </c>
      <c r="K18" s="9">
        <f t="shared" si="6"/>
        <v>3</v>
      </c>
      <c r="L18" s="9">
        <f t="shared" si="6"/>
        <v>6</v>
      </c>
      <c r="M18" s="9">
        <f t="shared" si="6"/>
        <v>5</v>
      </c>
      <c r="N18" s="9">
        <f t="shared" si="6"/>
        <v>8</v>
      </c>
      <c r="O18" s="9">
        <f t="shared" si="6"/>
        <v>8</v>
      </c>
      <c r="P18" s="9">
        <f t="shared" si="6"/>
        <v>5</v>
      </c>
      <c r="Q18" s="9">
        <f t="shared" si="6"/>
        <v>3</v>
      </c>
      <c r="R18" s="9">
        <f t="shared" si="6"/>
        <v>8</v>
      </c>
      <c r="S18" s="9">
        <f t="shared" si="6"/>
        <v>5</v>
      </c>
      <c r="T18" s="9">
        <f t="shared" si="6"/>
        <v>7</v>
      </c>
      <c r="U18" s="9">
        <f t="shared" si="6"/>
        <v>4</v>
      </c>
      <c r="V18" s="9">
        <f t="shared" si="6"/>
        <v>4</v>
      </c>
      <c r="W18" s="9">
        <f t="shared" si="6"/>
        <v>4</v>
      </c>
      <c r="X18" s="9">
        <f t="shared" si="6"/>
        <v>5</v>
      </c>
      <c r="Y18" s="9">
        <f t="shared" si="6"/>
        <v>5</v>
      </c>
      <c r="Z18" s="9">
        <f t="shared" si="6"/>
        <v>4</v>
      </c>
      <c r="AA18" s="9">
        <f t="shared" si="6"/>
        <v>6</v>
      </c>
      <c r="AB18" s="9">
        <f t="shared" si="6"/>
        <v>3</v>
      </c>
      <c r="AC18" s="9">
        <f t="shared" si="6"/>
        <v>7</v>
      </c>
      <c r="AD18" s="9">
        <f t="shared" si="6"/>
        <v>8</v>
      </c>
      <c r="AE18" s="9">
        <f t="shared" si="6"/>
        <v>6</v>
      </c>
      <c r="AF18" s="9">
        <f t="shared" si="6"/>
        <v>4</v>
      </c>
      <c r="AG18" s="26">
        <f>SUM(B18:AF18)</f>
        <v>150</v>
      </c>
      <c r="AH18" s="44">
        <f>AVERAGE(B18:AF18)</f>
        <v>4.838709677419355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20</v>
      </c>
      <c r="C20" s="29">
        <f t="shared" ref="C20:AF20" si="7">IF(C18&lt;&gt;"",SUM(C10,C18),"")</f>
        <v>16</v>
      </c>
      <c r="D20" s="29">
        <f t="shared" si="7"/>
        <v>22</v>
      </c>
      <c r="E20" s="29">
        <f t="shared" si="7"/>
        <v>30</v>
      </c>
      <c r="F20" s="29">
        <f t="shared" si="7"/>
        <v>21</v>
      </c>
      <c r="G20" s="29">
        <f t="shared" si="7"/>
        <v>21</v>
      </c>
      <c r="H20" s="29">
        <f t="shared" si="7"/>
        <v>20</v>
      </c>
      <c r="I20" s="29">
        <f t="shared" si="7"/>
        <v>25</v>
      </c>
      <c r="J20" s="29">
        <f t="shared" si="7"/>
        <v>19</v>
      </c>
      <c r="K20" s="29">
        <f t="shared" si="7"/>
        <v>22</v>
      </c>
      <c r="L20" s="29">
        <f t="shared" si="7"/>
        <v>28</v>
      </c>
      <c r="M20" s="29">
        <f t="shared" si="7"/>
        <v>29</v>
      </c>
      <c r="N20" s="29">
        <f t="shared" si="7"/>
        <v>23</v>
      </c>
      <c r="O20" s="29">
        <f t="shared" si="7"/>
        <v>29</v>
      </c>
      <c r="P20" s="29">
        <f t="shared" si="7"/>
        <v>26</v>
      </c>
      <c r="Q20" s="29">
        <f t="shared" si="7"/>
        <v>23</v>
      </c>
      <c r="R20" s="29">
        <f t="shared" si="7"/>
        <v>31</v>
      </c>
      <c r="S20" s="29">
        <f t="shared" si="7"/>
        <v>23</v>
      </c>
      <c r="T20" s="29">
        <f t="shared" si="7"/>
        <v>28</v>
      </c>
      <c r="U20" s="29">
        <f t="shared" si="7"/>
        <v>19</v>
      </c>
      <c r="V20" s="29">
        <f t="shared" si="7"/>
        <v>22</v>
      </c>
      <c r="W20" s="29">
        <f t="shared" si="7"/>
        <v>16</v>
      </c>
      <c r="X20" s="29">
        <f t="shared" si="7"/>
        <v>28</v>
      </c>
      <c r="Y20" s="29">
        <f t="shared" si="7"/>
        <v>19</v>
      </c>
      <c r="Z20" s="29">
        <f t="shared" si="7"/>
        <v>19</v>
      </c>
      <c r="AA20" s="29">
        <f t="shared" si="7"/>
        <v>23</v>
      </c>
      <c r="AB20" s="29">
        <f t="shared" si="7"/>
        <v>20</v>
      </c>
      <c r="AC20" s="29">
        <f t="shared" si="7"/>
        <v>21</v>
      </c>
      <c r="AD20" s="29">
        <f t="shared" si="7"/>
        <v>25</v>
      </c>
      <c r="AE20" s="29">
        <f t="shared" si="7"/>
        <v>19</v>
      </c>
      <c r="AF20" s="29">
        <f t="shared" si="7"/>
        <v>22</v>
      </c>
      <c r="AG20" s="28">
        <f>SUM(AG10,AG18)</f>
        <v>709</v>
      </c>
      <c r="AH20" s="44">
        <f>AVERAGE(B20:AF20)</f>
        <v>22.870967741935484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L14" sqref="AL14"/>
    </sheetView>
  </sheetViews>
  <sheetFormatPr defaultColWidth="9.42578125" defaultRowHeight="15"/>
  <cols>
    <col min="1" max="1" width="25.140625" style="1" bestFit="1" customWidth="1"/>
    <col min="2" max="29" width="3" style="1" customWidth="1"/>
    <col min="30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82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6</v>
      </c>
      <c r="C4" s="21">
        <v>12</v>
      </c>
      <c r="D4" s="21">
        <v>17</v>
      </c>
      <c r="E4" s="21">
        <v>17</v>
      </c>
      <c r="F4" s="21">
        <v>16</v>
      </c>
      <c r="G4" s="21">
        <v>19</v>
      </c>
      <c r="H4" s="21">
        <v>15</v>
      </c>
      <c r="I4" s="21">
        <v>14</v>
      </c>
      <c r="J4" s="21">
        <v>9</v>
      </c>
      <c r="K4" s="21">
        <v>13</v>
      </c>
      <c r="L4" s="21">
        <v>10</v>
      </c>
      <c r="M4" s="21">
        <v>14</v>
      </c>
      <c r="N4" s="21">
        <v>10</v>
      </c>
      <c r="O4" s="21">
        <v>15</v>
      </c>
      <c r="P4" s="21">
        <v>8</v>
      </c>
      <c r="Q4" s="21">
        <v>7</v>
      </c>
      <c r="R4" s="10">
        <v>14</v>
      </c>
      <c r="S4" s="10">
        <v>12</v>
      </c>
      <c r="T4" s="10">
        <v>8</v>
      </c>
      <c r="U4" s="10">
        <v>13</v>
      </c>
      <c r="V4" s="10">
        <v>7</v>
      </c>
      <c r="W4" s="10">
        <v>15</v>
      </c>
      <c r="X4" s="10">
        <v>16</v>
      </c>
      <c r="Y4" s="10">
        <v>19</v>
      </c>
      <c r="Z4" s="10">
        <v>12</v>
      </c>
      <c r="AA4" s="10">
        <v>9</v>
      </c>
      <c r="AB4" s="10">
        <v>12</v>
      </c>
      <c r="AC4" s="10">
        <v>18</v>
      </c>
      <c r="AD4" s="10"/>
      <c r="AE4" s="10"/>
      <c r="AF4" s="96"/>
      <c r="AG4" s="117">
        <f>SUM(B4:AC4)</f>
        <v>357</v>
      </c>
      <c r="AH4" s="41">
        <f>AVERAGE(B4:AC4)</f>
        <v>12.75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0</v>
      </c>
      <c r="Q5" s="46">
        <v>0</v>
      </c>
      <c r="R5" s="46">
        <v>1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1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/>
      <c r="AE5" s="45"/>
      <c r="AF5" s="113"/>
      <c r="AG5" s="118">
        <f t="shared" ref="AG5:AG8" si="0">SUM(B5:AC5)</f>
        <v>3</v>
      </c>
      <c r="AH5" s="42">
        <f t="shared" ref="AH5:AH8" si="1">AVERAGE(B5:AC5)</f>
        <v>0.10714285714285714</v>
      </c>
    </row>
    <row r="6" spans="1:34">
      <c r="A6" s="4" t="s">
        <v>6</v>
      </c>
      <c r="B6" s="20">
        <v>4</v>
      </c>
      <c r="C6" s="20">
        <v>7</v>
      </c>
      <c r="D6" s="20">
        <v>1</v>
      </c>
      <c r="E6" s="20">
        <v>5</v>
      </c>
      <c r="F6" s="20">
        <v>2</v>
      </c>
      <c r="G6" s="20">
        <v>5</v>
      </c>
      <c r="H6" s="20">
        <v>2</v>
      </c>
      <c r="I6" s="20">
        <v>6</v>
      </c>
      <c r="J6" s="20">
        <v>3</v>
      </c>
      <c r="K6" s="20">
        <v>2</v>
      </c>
      <c r="L6" s="20">
        <v>6</v>
      </c>
      <c r="M6" s="20">
        <v>4</v>
      </c>
      <c r="N6" s="20">
        <v>5</v>
      </c>
      <c r="O6" s="20">
        <v>6</v>
      </c>
      <c r="P6" s="20">
        <v>4</v>
      </c>
      <c r="Q6" s="20">
        <v>3</v>
      </c>
      <c r="R6" s="2">
        <v>0</v>
      </c>
      <c r="S6" s="2">
        <v>8</v>
      </c>
      <c r="T6" s="20">
        <v>3</v>
      </c>
      <c r="U6" s="2">
        <v>1</v>
      </c>
      <c r="V6" s="2">
        <v>1</v>
      </c>
      <c r="W6" s="2">
        <v>8</v>
      </c>
      <c r="X6" s="2">
        <v>5</v>
      </c>
      <c r="Y6" s="2">
        <v>5</v>
      </c>
      <c r="Z6" s="2">
        <v>3</v>
      </c>
      <c r="AA6" s="2">
        <v>3</v>
      </c>
      <c r="AB6" s="2">
        <v>4</v>
      </c>
      <c r="AC6" s="2">
        <v>6</v>
      </c>
      <c r="AD6" s="2"/>
      <c r="AE6" s="2"/>
      <c r="AF6" s="97"/>
      <c r="AG6" s="118">
        <f t="shared" si="0"/>
        <v>112</v>
      </c>
      <c r="AH6" s="42">
        <f t="shared" si="1"/>
        <v>4</v>
      </c>
    </row>
    <row r="7" spans="1:34">
      <c r="A7" s="4" t="s">
        <v>7</v>
      </c>
      <c r="B7" s="2">
        <v>2</v>
      </c>
      <c r="C7" s="2">
        <v>1</v>
      </c>
      <c r="D7" s="2">
        <v>2</v>
      </c>
      <c r="E7" s="2">
        <v>2</v>
      </c>
      <c r="F7" s="2">
        <v>0</v>
      </c>
      <c r="G7" s="2">
        <v>0</v>
      </c>
      <c r="H7" s="20">
        <v>0</v>
      </c>
      <c r="I7" s="2">
        <v>0</v>
      </c>
      <c r="J7" s="2">
        <v>1</v>
      </c>
      <c r="K7" s="2">
        <v>1</v>
      </c>
      <c r="L7" s="2">
        <v>0</v>
      </c>
      <c r="M7" s="2">
        <v>0</v>
      </c>
      <c r="N7" s="2">
        <v>1</v>
      </c>
      <c r="O7" s="2">
        <v>1</v>
      </c>
      <c r="P7" s="20">
        <v>0</v>
      </c>
      <c r="Q7" s="2">
        <v>2</v>
      </c>
      <c r="R7" s="2">
        <v>4</v>
      </c>
      <c r="S7" s="2">
        <v>1</v>
      </c>
      <c r="T7" s="2">
        <v>2</v>
      </c>
      <c r="U7" s="2">
        <v>1</v>
      </c>
      <c r="V7" s="2">
        <v>0</v>
      </c>
      <c r="W7" s="2">
        <v>1</v>
      </c>
      <c r="X7" s="2">
        <v>2</v>
      </c>
      <c r="Y7" s="2">
        <v>0</v>
      </c>
      <c r="Z7" s="2">
        <v>0</v>
      </c>
      <c r="AA7" s="2">
        <v>1</v>
      </c>
      <c r="AB7" s="2">
        <v>0</v>
      </c>
      <c r="AC7" s="2">
        <v>1</v>
      </c>
      <c r="AD7" s="2"/>
      <c r="AE7" s="2"/>
      <c r="AF7" s="97"/>
      <c r="AG7" s="118">
        <f t="shared" si="0"/>
        <v>26</v>
      </c>
      <c r="AH7" s="42">
        <f t="shared" si="1"/>
        <v>0.9285714285714286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/>
      <c r="AE8" s="7"/>
      <c r="AF8" s="13"/>
      <c r="AG8" s="119">
        <f t="shared" si="0"/>
        <v>1</v>
      </c>
      <c r="AH8" s="43">
        <f t="shared" si="1"/>
        <v>3.5714285714285712E-2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12</v>
      </c>
      <c r="C10" s="9">
        <f t="shared" ref="C10:AF10" si="2">IF(C4&lt;&gt;"",SUM(C4:C8),"")</f>
        <v>20</v>
      </c>
      <c r="D10" s="9">
        <f t="shared" si="2"/>
        <v>20</v>
      </c>
      <c r="E10" s="9">
        <f t="shared" si="2"/>
        <v>24</v>
      </c>
      <c r="F10" s="9">
        <f t="shared" si="2"/>
        <v>18</v>
      </c>
      <c r="G10" s="9">
        <f t="shared" si="2"/>
        <v>24</v>
      </c>
      <c r="H10" s="9">
        <f t="shared" si="2"/>
        <v>17</v>
      </c>
      <c r="I10" s="9">
        <f t="shared" si="2"/>
        <v>20</v>
      </c>
      <c r="J10" s="9">
        <f t="shared" si="2"/>
        <v>13</v>
      </c>
      <c r="K10" s="9">
        <f t="shared" si="2"/>
        <v>16</v>
      </c>
      <c r="L10" s="9">
        <f t="shared" si="2"/>
        <v>16</v>
      </c>
      <c r="M10" s="9">
        <f t="shared" si="2"/>
        <v>18</v>
      </c>
      <c r="N10" s="9">
        <f t="shared" si="2"/>
        <v>17</v>
      </c>
      <c r="O10" s="9">
        <f t="shared" si="2"/>
        <v>22</v>
      </c>
      <c r="P10" s="9">
        <f t="shared" si="2"/>
        <v>12</v>
      </c>
      <c r="Q10" s="9">
        <f t="shared" si="2"/>
        <v>12</v>
      </c>
      <c r="R10" s="9">
        <f t="shared" si="2"/>
        <v>20</v>
      </c>
      <c r="S10" s="9">
        <f t="shared" si="2"/>
        <v>21</v>
      </c>
      <c r="T10" s="9">
        <f t="shared" si="2"/>
        <v>13</v>
      </c>
      <c r="U10" s="9">
        <f t="shared" si="2"/>
        <v>15</v>
      </c>
      <c r="V10" s="9">
        <f t="shared" si="2"/>
        <v>8</v>
      </c>
      <c r="W10" s="9">
        <f t="shared" si="2"/>
        <v>24</v>
      </c>
      <c r="X10" s="9">
        <f t="shared" si="2"/>
        <v>24</v>
      </c>
      <c r="Y10" s="9">
        <f t="shared" si="2"/>
        <v>24</v>
      </c>
      <c r="Z10" s="9">
        <f t="shared" si="2"/>
        <v>15</v>
      </c>
      <c r="AA10" s="9">
        <f t="shared" si="2"/>
        <v>13</v>
      </c>
      <c r="AB10" s="9">
        <f t="shared" si="2"/>
        <v>16</v>
      </c>
      <c r="AC10" s="9">
        <f t="shared" si="2"/>
        <v>25</v>
      </c>
      <c r="AD10" s="9" t="str">
        <f t="shared" si="2"/>
        <v/>
      </c>
      <c r="AE10" s="9" t="str">
        <f t="shared" si="2"/>
        <v/>
      </c>
      <c r="AF10" s="9" t="str">
        <f t="shared" si="2"/>
        <v/>
      </c>
      <c r="AG10" s="16">
        <f>SUM(B10:AC10)</f>
        <v>499</v>
      </c>
      <c r="AH10" s="44">
        <f>AVERAGE(B10:AC10)</f>
        <v>17.821428571428573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1</v>
      </c>
      <c r="C13" s="46">
        <v>1</v>
      </c>
      <c r="D13" s="46">
        <v>0</v>
      </c>
      <c r="E13" s="46">
        <v>1</v>
      </c>
      <c r="F13" s="46">
        <v>2</v>
      </c>
      <c r="G13" s="46">
        <v>0</v>
      </c>
      <c r="H13" s="45">
        <v>2</v>
      </c>
      <c r="I13" s="46">
        <v>0</v>
      </c>
      <c r="J13" s="46">
        <v>1</v>
      </c>
      <c r="K13" s="46">
        <v>0</v>
      </c>
      <c r="L13" s="46">
        <v>1</v>
      </c>
      <c r="M13" s="46">
        <v>0</v>
      </c>
      <c r="N13" s="46">
        <v>2</v>
      </c>
      <c r="O13" s="46">
        <v>1</v>
      </c>
      <c r="P13" s="46">
        <v>2</v>
      </c>
      <c r="Q13" s="46">
        <v>0</v>
      </c>
      <c r="R13" s="45">
        <v>0</v>
      </c>
      <c r="S13" s="46">
        <v>1</v>
      </c>
      <c r="T13" s="46">
        <v>0</v>
      </c>
      <c r="U13" s="46">
        <v>0</v>
      </c>
      <c r="V13" s="46">
        <v>1</v>
      </c>
      <c r="W13" s="46">
        <v>0</v>
      </c>
      <c r="X13" s="46">
        <v>0</v>
      </c>
      <c r="Y13" s="46">
        <v>0</v>
      </c>
      <c r="Z13" s="46">
        <v>1</v>
      </c>
      <c r="AA13" s="46">
        <v>0</v>
      </c>
      <c r="AB13" s="46">
        <v>0</v>
      </c>
      <c r="AC13" s="46">
        <v>1</v>
      </c>
      <c r="AD13" s="46"/>
      <c r="AE13" s="46"/>
      <c r="AF13" s="99"/>
      <c r="AG13" s="151">
        <f>SUM(B13:AC13)</f>
        <v>18</v>
      </c>
      <c r="AH13" s="152">
        <f>AVERAGE(B13:AC13)</f>
        <v>0.6428571428571429</v>
      </c>
    </row>
    <row r="14" spans="1:34">
      <c r="A14" s="103" t="s">
        <v>81</v>
      </c>
      <c r="B14" s="20">
        <v>0</v>
      </c>
      <c r="C14" s="20">
        <v>0</v>
      </c>
      <c r="D14" s="20">
        <v>0</v>
      </c>
      <c r="E14" s="20">
        <v>1</v>
      </c>
      <c r="F14" s="20">
        <v>1</v>
      </c>
      <c r="G14" s="20">
        <v>0</v>
      </c>
      <c r="H14" s="2">
        <v>0</v>
      </c>
      <c r="I14" s="20">
        <v>1</v>
      </c>
      <c r="J14" s="20">
        <v>2</v>
      </c>
      <c r="K14" s="20">
        <v>0</v>
      </c>
      <c r="L14" s="20">
        <v>0</v>
      </c>
      <c r="M14" s="20">
        <v>0</v>
      </c>
      <c r="N14" s="20">
        <v>1</v>
      </c>
      <c r="O14" s="20">
        <v>0</v>
      </c>
      <c r="P14" s="20">
        <v>0</v>
      </c>
      <c r="Q14" s="20">
        <v>0</v>
      </c>
      <c r="R14" s="2">
        <v>1</v>
      </c>
      <c r="S14" s="20">
        <v>0</v>
      </c>
      <c r="T14" s="20">
        <v>0</v>
      </c>
      <c r="U14" s="20">
        <v>0</v>
      </c>
      <c r="V14" s="20">
        <v>1</v>
      </c>
      <c r="W14" s="20">
        <v>0</v>
      </c>
      <c r="X14" s="20">
        <v>0</v>
      </c>
      <c r="Y14" s="20">
        <v>0</v>
      </c>
      <c r="Z14" s="20">
        <v>1</v>
      </c>
      <c r="AA14" s="20">
        <v>0</v>
      </c>
      <c r="AB14" s="20">
        <v>0</v>
      </c>
      <c r="AC14" s="20">
        <v>0</v>
      </c>
      <c r="AD14" s="101"/>
      <c r="AE14" s="101"/>
      <c r="AF14" s="102"/>
      <c r="AG14" s="153">
        <f t="shared" ref="AG14:AG16" si="3">SUM(B14:AC14)</f>
        <v>9</v>
      </c>
      <c r="AH14" s="154">
        <f>AVERAGE(B14:AC14)</f>
        <v>0.32142857142857145</v>
      </c>
    </row>
    <row r="15" spans="1:34">
      <c r="A15" s="103" t="s">
        <v>50</v>
      </c>
      <c r="B15" s="2">
        <v>4</v>
      </c>
      <c r="C15" s="20">
        <v>2</v>
      </c>
      <c r="D15" s="20">
        <v>6</v>
      </c>
      <c r="E15" s="20">
        <v>4</v>
      </c>
      <c r="F15" s="20">
        <v>3</v>
      </c>
      <c r="G15" s="20">
        <v>2</v>
      </c>
      <c r="H15" s="20">
        <v>1</v>
      </c>
      <c r="I15" s="2">
        <v>4</v>
      </c>
      <c r="J15" s="20">
        <v>1</v>
      </c>
      <c r="K15" s="20">
        <v>2</v>
      </c>
      <c r="L15" s="20">
        <v>3</v>
      </c>
      <c r="M15" s="20">
        <v>1</v>
      </c>
      <c r="N15" s="20">
        <v>4</v>
      </c>
      <c r="O15" s="20">
        <v>5</v>
      </c>
      <c r="P15" s="20">
        <v>2</v>
      </c>
      <c r="Q15" s="20">
        <v>1</v>
      </c>
      <c r="R15" s="20">
        <v>2</v>
      </c>
      <c r="S15" s="20">
        <v>3</v>
      </c>
      <c r="T15" s="20">
        <v>1</v>
      </c>
      <c r="U15" s="2">
        <v>2</v>
      </c>
      <c r="V15" s="20">
        <v>2</v>
      </c>
      <c r="W15" s="20">
        <v>2</v>
      </c>
      <c r="X15" s="20">
        <v>4</v>
      </c>
      <c r="Y15" s="20">
        <v>3</v>
      </c>
      <c r="Z15" s="20">
        <v>4</v>
      </c>
      <c r="AA15" s="20">
        <v>6</v>
      </c>
      <c r="AB15" s="20">
        <v>5</v>
      </c>
      <c r="AC15" s="20">
        <v>3</v>
      </c>
      <c r="AD15" s="101"/>
      <c r="AE15" s="101"/>
      <c r="AF15" s="102"/>
      <c r="AG15" s="153">
        <f t="shared" si="3"/>
        <v>82</v>
      </c>
      <c r="AH15" s="154">
        <f t="shared" ref="AH15:AH16" si="4">AVERAGE(B15:AC15)</f>
        <v>2.9285714285714284</v>
      </c>
    </row>
    <row r="16" spans="1:34" ht="15.75" thickBot="1">
      <c r="A16" s="103" t="s">
        <v>51</v>
      </c>
      <c r="B16" s="7">
        <v>2</v>
      </c>
      <c r="C16" s="33">
        <v>1</v>
      </c>
      <c r="D16" s="33">
        <v>0</v>
      </c>
      <c r="E16" s="33">
        <v>0</v>
      </c>
      <c r="F16" s="33">
        <v>1</v>
      </c>
      <c r="G16" s="33">
        <v>1</v>
      </c>
      <c r="H16" s="33">
        <v>0</v>
      </c>
      <c r="I16" s="33">
        <v>1</v>
      </c>
      <c r="J16" s="33">
        <v>0</v>
      </c>
      <c r="K16" s="33">
        <v>1</v>
      </c>
      <c r="L16" s="33">
        <v>1</v>
      </c>
      <c r="M16" s="33">
        <v>1</v>
      </c>
      <c r="N16" s="33">
        <v>0</v>
      </c>
      <c r="O16" s="33">
        <v>1</v>
      </c>
      <c r="P16" s="33">
        <v>1</v>
      </c>
      <c r="Q16" s="33">
        <v>3</v>
      </c>
      <c r="R16" s="33">
        <v>0</v>
      </c>
      <c r="S16" s="33">
        <v>1</v>
      </c>
      <c r="T16" s="33">
        <v>2</v>
      </c>
      <c r="U16" s="7">
        <v>1</v>
      </c>
      <c r="V16" s="33">
        <v>1</v>
      </c>
      <c r="W16" s="33">
        <v>2</v>
      </c>
      <c r="X16" s="33">
        <v>1</v>
      </c>
      <c r="Y16" s="33">
        <v>1</v>
      </c>
      <c r="Z16" s="33">
        <v>0</v>
      </c>
      <c r="AA16" s="33">
        <v>0</v>
      </c>
      <c r="AB16" s="33">
        <v>1</v>
      </c>
      <c r="AC16" s="7">
        <v>1</v>
      </c>
      <c r="AD16" s="7"/>
      <c r="AE16" s="7"/>
      <c r="AF16" s="13"/>
      <c r="AG16" s="155">
        <f t="shared" si="3"/>
        <v>25</v>
      </c>
      <c r="AH16" s="156">
        <f t="shared" si="4"/>
        <v>0.8928571428571429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7</v>
      </c>
      <c r="C18" s="9">
        <f t="shared" ref="C18:AF18" si="5">IF(C16 &lt;&gt; "",SUM(C13:C16),"")</f>
        <v>4</v>
      </c>
      <c r="D18" s="9">
        <f t="shared" si="5"/>
        <v>6</v>
      </c>
      <c r="E18" s="9">
        <f t="shared" si="5"/>
        <v>6</v>
      </c>
      <c r="F18" s="9">
        <f t="shared" si="5"/>
        <v>7</v>
      </c>
      <c r="G18" s="9">
        <f t="shared" si="5"/>
        <v>3</v>
      </c>
      <c r="H18" s="9">
        <f t="shared" si="5"/>
        <v>3</v>
      </c>
      <c r="I18" s="9">
        <f t="shared" si="5"/>
        <v>6</v>
      </c>
      <c r="J18" s="9">
        <f t="shared" si="5"/>
        <v>4</v>
      </c>
      <c r="K18" s="9">
        <f t="shared" si="5"/>
        <v>3</v>
      </c>
      <c r="L18" s="9">
        <f t="shared" si="5"/>
        <v>5</v>
      </c>
      <c r="M18" s="9">
        <f t="shared" si="5"/>
        <v>2</v>
      </c>
      <c r="N18" s="9">
        <f t="shared" si="5"/>
        <v>7</v>
      </c>
      <c r="O18" s="9">
        <f t="shared" si="5"/>
        <v>7</v>
      </c>
      <c r="P18" s="9">
        <f t="shared" si="5"/>
        <v>5</v>
      </c>
      <c r="Q18" s="9">
        <f t="shared" si="5"/>
        <v>4</v>
      </c>
      <c r="R18" s="9">
        <f t="shared" si="5"/>
        <v>3</v>
      </c>
      <c r="S18" s="9">
        <f t="shared" si="5"/>
        <v>5</v>
      </c>
      <c r="T18" s="9">
        <f t="shared" si="5"/>
        <v>3</v>
      </c>
      <c r="U18" s="9">
        <f t="shared" si="5"/>
        <v>3</v>
      </c>
      <c r="V18" s="9">
        <f t="shared" si="5"/>
        <v>5</v>
      </c>
      <c r="W18" s="9">
        <f t="shared" si="5"/>
        <v>4</v>
      </c>
      <c r="X18" s="9">
        <f t="shared" si="5"/>
        <v>5</v>
      </c>
      <c r="Y18" s="9">
        <f t="shared" si="5"/>
        <v>4</v>
      </c>
      <c r="Z18" s="9">
        <f t="shared" si="5"/>
        <v>6</v>
      </c>
      <c r="AA18" s="9">
        <f t="shared" si="5"/>
        <v>6</v>
      </c>
      <c r="AB18" s="9">
        <f t="shared" si="5"/>
        <v>6</v>
      </c>
      <c r="AC18" s="9">
        <f t="shared" si="5"/>
        <v>5</v>
      </c>
      <c r="AD18" s="9" t="str">
        <f t="shared" si="5"/>
        <v/>
      </c>
      <c r="AE18" s="9" t="str">
        <f t="shared" si="5"/>
        <v/>
      </c>
      <c r="AF18" s="9" t="str">
        <f t="shared" si="5"/>
        <v/>
      </c>
      <c r="AG18" s="26">
        <f>SUM(B18:AC18)</f>
        <v>134</v>
      </c>
      <c r="AH18" s="44">
        <f>AVERAGE(B18:AC18)</f>
        <v>4.7857142857142856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19</v>
      </c>
      <c r="C20" s="29">
        <f t="shared" ref="C20:AF20" si="6">IF(C18&lt;&gt;"",SUM(C10,C18),"")</f>
        <v>24</v>
      </c>
      <c r="D20" s="29">
        <f t="shared" si="6"/>
        <v>26</v>
      </c>
      <c r="E20" s="29">
        <f t="shared" si="6"/>
        <v>30</v>
      </c>
      <c r="F20" s="29">
        <f t="shared" si="6"/>
        <v>25</v>
      </c>
      <c r="G20" s="29">
        <f t="shared" si="6"/>
        <v>27</v>
      </c>
      <c r="H20" s="29">
        <f t="shared" si="6"/>
        <v>20</v>
      </c>
      <c r="I20" s="29">
        <f t="shared" si="6"/>
        <v>26</v>
      </c>
      <c r="J20" s="29">
        <f t="shared" si="6"/>
        <v>17</v>
      </c>
      <c r="K20" s="29">
        <f t="shared" si="6"/>
        <v>19</v>
      </c>
      <c r="L20" s="29">
        <f t="shared" si="6"/>
        <v>21</v>
      </c>
      <c r="M20" s="29">
        <f t="shared" si="6"/>
        <v>20</v>
      </c>
      <c r="N20" s="29">
        <f t="shared" si="6"/>
        <v>24</v>
      </c>
      <c r="O20" s="29">
        <f t="shared" si="6"/>
        <v>29</v>
      </c>
      <c r="P20" s="29">
        <f t="shared" si="6"/>
        <v>17</v>
      </c>
      <c r="Q20" s="29">
        <f t="shared" si="6"/>
        <v>16</v>
      </c>
      <c r="R20" s="29">
        <f t="shared" si="6"/>
        <v>23</v>
      </c>
      <c r="S20" s="29">
        <f t="shared" si="6"/>
        <v>26</v>
      </c>
      <c r="T20" s="29">
        <f t="shared" si="6"/>
        <v>16</v>
      </c>
      <c r="U20" s="29">
        <f t="shared" si="6"/>
        <v>18</v>
      </c>
      <c r="V20" s="29">
        <f t="shared" si="6"/>
        <v>13</v>
      </c>
      <c r="W20" s="29">
        <f t="shared" si="6"/>
        <v>28</v>
      </c>
      <c r="X20" s="29">
        <f t="shared" si="6"/>
        <v>29</v>
      </c>
      <c r="Y20" s="29">
        <f t="shared" si="6"/>
        <v>28</v>
      </c>
      <c r="Z20" s="29">
        <f t="shared" si="6"/>
        <v>21</v>
      </c>
      <c r="AA20" s="29">
        <f t="shared" si="6"/>
        <v>19</v>
      </c>
      <c r="AB20" s="29">
        <f t="shared" si="6"/>
        <v>22</v>
      </c>
      <c r="AC20" s="29">
        <f t="shared" si="6"/>
        <v>30</v>
      </c>
      <c r="AD20" s="29" t="str">
        <f t="shared" si="6"/>
        <v/>
      </c>
      <c r="AE20" s="29" t="str">
        <f t="shared" si="6"/>
        <v/>
      </c>
      <c r="AF20" s="29" t="str">
        <f t="shared" si="6"/>
        <v/>
      </c>
      <c r="AG20" s="28">
        <f>SUM(AG10,AG18)</f>
        <v>633</v>
      </c>
      <c r="AH20" s="44">
        <f>AVERAGE(B20:AC20)</f>
        <v>22.607142857142858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G4:AG8 AH4:AH8 AH15:AH16 AH1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9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1" width="3" style="1" customWidth="1"/>
    <col min="32" max="32" width="3" style="1" hidden="1" customWidth="1"/>
    <col min="33" max="33" width="15" style="1" customWidth="1"/>
    <col min="34" max="34" width="0" style="1" hidden="1" customWidth="1"/>
    <col min="35" max="16384" width="9.42578125" style="1"/>
  </cols>
  <sheetData>
    <row r="1" spans="1:35" ht="19.5" thickBot="1">
      <c r="A1" s="248" t="s">
        <v>0</v>
      </c>
      <c r="B1" s="250" t="s">
        <v>20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2"/>
    </row>
    <row r="2" spans="1:35" ht="15.75" thickBot="1">
      <c r="A2" s="256"/>
      <c r="B2" s="49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27</v>
      </c>
      <c r="AC2" s="50">
        <v>28</v>
      </c>
      <c r="AD2" s="50">
        <v>29</v>
      </c>
      <c r="AE2" s="50">
        <v>30</v>
      </c>
      <c r="AF2" s="51">
        <v>31</v>
      </c>
      <c r="AG2" s="52" t="s">
        <v>2</v>
      </c>
      <c r="AI2" s="52" t="s">
        <v>3</v>
      </c>
    </row>
    <row r="3" spans="1:35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5"/>
    </row>
    <row r="4" spans="1:35">
      <c r="A4" s="38" t="s">
        <v>5</v>
      </c>
      <c r="B4" s="46">
        <v>15</v>
      </c>
      <c r="C4" s="46">
        <v>18</v>
      </c>
      <c r="D4" s="46">
        <v>17</v>
      </c>
      <c r="E4" s="46">
        <v>18</v>
      </c>
      <c r="F4" s="46">
        <v>10</v>
      </c>
      <c r="G4" s="46">
        <v>17</v>
      </c>
      <c r="H4" s="46">
        <v>16</v>
      </c>
      <c r="I4" s="46">
        <v>19</v>
      </c>
      <c r="J4" s="46">
        <v>18</v>
      </c>
      <c r="K4" s="46">
        <v>17</v>
      </c>
      <c r="L4" s="46">
        <v>16</v>
      </c>
      <c r="M4" s="46">
        <v>17</v>
      </c>
      <c r="N4" s="46">
        <v>12</v>
      </c>
      <c r="O4" s="46">
        <v>19</v>
      </c>
      <c r="P4" s="46">
        <v>13</v>
      </c>
      <c r="Q4" s="46">
        <v>16</v>
      </c>
      <c r="R4" s="45">
        <v>15</v>
      </c>
      <c r="S4" s="45">
        <v>15</v>
      </c>
      <c r="T4" s="45">
        <v>20</v>
      </c>
      <c r="U4" s="45">
        <v>18</v>
      </c>
      <c r="V4" s="45">
        <v>12</v>
      </c>
      <c r="W4" s="45">
        <v>14</v>
      </c>
      <c r="X4" s="45">
        <v>17</v>
      </c>
      <c r="Y4" s="45">
        <v>16</v>
      </c>
      <c r="Z4" s="45">
        <v>17</v>
      </c>
      <c r="AA4" s="45">
        <v>22</v>
      </c>
      <c r="AB4" s="45">
        <v>12</v>
      </c>
      <c r="AC4" s="45">
        <v>24</v>
      </c>
      <c r="AD4" s="45">
        <v>30</v>
      </c>
      <c r="AE4" s="45">
        <v>12</v>
      </c>
      <c r="AF4" s="53" t="s">
        <v>9</v>
      </c>
      <c r="AG4" s="54">
        <v>503</v>
      </c>
      <c r="AI4" s="48">
        <f>AVERAGE(B4:AF4)</f>
        <v>16.733333333333334</v>
      </c>
    </row>
    <row r="5" spans="1:35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54">
        <f>SUM(B5:AF5)</f>
        <v>0</v>
      </c>
      <c r="AI5" s="48" t="e">
        <f>AVERAGE(B5:AF5)</f>
        <v>#DIV/0!</v>
      </c>
    </row>
    <row r="6" spans="1:35">
      <c r="A6" s="4" t="s">
        <v>6</v>
      </c>
      <c r="B6" s="20">
        <v>1</v>
      </c>
      <c r="C6" s="20">
        <v>1</v>
      </c>
      <c r="D6" s="20">
        <v>3</v>
      </c>
      <c r="E6" s="20">
        <v>3</v>
      </c>
      <c r="F6" s="20">
        <v>2</v>
      </c>
      <c r="G6" s="20">
        <v>1</v>
      </c>
      <c r="H6" s="20">
        <v>1</v>
      </c>
      <c r="I6" s="20">
        <v>6</v>
      </c>
      <c r="J6" s="20">
        <v>3</v>
      </c>
      <c r="K6" s="20">
        <v>5</v>
      </c>
      <c r="L6" s="20">
        <v>2</v>
      </c>
      <c r="M6" s="20">
        <v>4</v>
      </c>
      <c r="N6" s="20">
        <v>6</v>
      </c>
      <c r="O6" s="20">
        <v>6</v>
      </c>
      <c r="P6" s="20">
        <v>3</v>
      </c>
      <c r="Q6" s="20">
        <v>0</v>
      </c>
      <c r="R6" s="2">
        <v>1</v>
      </c>
      <c r="S6" s="2">
        <v>4</v>
      </c>
      <c r="T6" s="2">
        <v>0</v>
      </c>
      <c r="U6" s="2">
        <v>2</v>
      </c>
      <c r="V6" s="2">
        <v>2</v>
      </c>
      <c r="W6" s="2">
        <v>0</v>
      </c>
      <c r="X6" s="2">
        <v>5</v>
      </c>
      <c r="Y6" s="2">
        <v>6</v>
      </c>
      <c r="Z6" s="2">
        <v>2</v>
      </c>
      <c r="AA6" s="2">
        <v>7</v>
      </c>
      <c r="AB6" s="2">
        <v>5</v>
      </c>
      <c r="AC6" s="2">
        <v>3</v>
      </c>
      <c r="AD6" s="2">
        <v>2</v>
      </c>
      <c r="AE6" s="2">
        <v>6</v>
      </c>
      <c r="AF6" s="12" t="s">
        <v>9</v>
      </c>
      <c r="AG6" s="18">
        <f>SUM(B6:AF6)</f>
        <v>92</v>
      </c>
      <c r="AI6" s="42">
        <f>AVERAGE(B6:AE6)</f>
        <v>3.0666666666666669</v>
      </c>
    </row>
    <row r="7" spans="1:35">
      <c r="A7" s="4" t="s">
        <v>7</v>
      </c>
      <c r="B7" s="2">
        <v>1</v>
      </c>
      <c r="C7" s="2">
        <v>1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2">
        <v>2</v>
      </c>
      <c r="N7" s="2">
        <v>0</v>
      </c>
      <c r="O7" s="20">
        <v>1</v>
      </c>
      <c r="P7" s="20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  <c r="X7" s="2">
        <v>3</v>
      </c>
      <c r="Y7" s="2">
        <v>2</v>
      </c>
      <c r="Z7" s="2">
        <v>0</v>
      </c>
      <c r="AA7" s="2">
        <v>0</v>
      </c>
      <c r="AB7" s="2">
        <v>4</v>
      </c>
      <c r="AC7" s="2">
        <v>0</v>
      </c>
      <c r="AD7" s="2">
        <v>0</v>
      </c>
      <c r="AE7" s="2">
        <v>0</v>
      </c>
      <c r="AF7" s="12" t="s">
        <v>9</v>
      </c>
      <c r="AG7" s="18">
        <f>SUM(B7:AF7)</f>
        <v>21</v>
      </c>
      <c r="AI7" s="42">
        <f>AVERAGE(B7:AF7)</f>
        <v>0.7</v>
      </c>
    </row>
    <row r="8" spans="1:35" ht="15.75" thickBot="1">
      <c r="A8" s="6" t="s">
        <v>8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 t="s">
        <v>9</v>
      </c>
      <c r="AG8" s="19">
        <f>SUM(B8:AF8)</f>
        <v>3</v>
      </c>
      <c r="AH8" s="1" t="s">
        <v>21</v>
      </c>
      <c r="AI8" s="43">
        <f>AVERAGE(B8:AF8)</f>
        <v>0.1</v>
      </c>
    </row>
    <row r="9" spans="1:35" ht="3" customHeight="1" thickBot="1">
      <c r="A9" s="5"/>
      <c r="AF9" s="1" t="s">
        <v>9</v>
      </c>
      <c r="AG9" s="25"/>
      <c r="AI9" s="25"/>
    </row>
    <row r="10" spans="1:35" ht="15.75" thickBot="1">
      <c r="A10" s="8" t="s">
        <v>2</v>
      </c>
      <c r="B10" s="9">
        <f t="shared" ref="B10:AG10" si="0">SUM(B4:B8)</f>
        <v>17</v>
      </c>
      <c r="C10" s="9">
        <f t="shared" si="0"/>
        <v>21</v>
      </c>
      <c r="D10" s="9">
        <f t="shared" si="0"/>
        <v>20</v>
      </c>
      <c r="E10" s="9">
        <f t="shared" si="0"/>
        <v>21</v>
      </c>
      <c r="F10" s="9">
        <f t="shared" si="0"/>
        <v>12</v>
      </c>
      <c r="G10" s="9">
        <f t="shared" si="0"/>
        <v>19</v>
      </c>
      <c r="H10" s="9">
        <f t="shared" si="0"/>
        <v>17</v>
      </c>
      <c r="I10" s="9">
        <f t="shared" si="0"/>
        <v>25</v>
      </c>
      <c r="J10" s="9">
        <f t="shared" si="0"/>
        <v>21</v>
      </c>
      <c r="K10" s="9">
        <f t="shared" si="0"/>
        <v>24</v>
      </c>
      <c r="L10" s="9">
        <f t="shared" si="0"/>
        <v>19</v>
      </c>
      <c r="M10" s="9">
        <f t="shared" si="0"/>
        <v>23</v>
      </c>
      <c r="N10" s="9">
        <f t="shared" si="0"/>
        <v>18</v>
      </c>
      <c r="O10" s="9">
        <f t="shared" si="0"/>
        <v>26</v>
      </c>
      <c r="P10" s="9">
        <f t="shared" si="0"/>
        <v>17</v>
      </c>
      <c r="Q10" s="9">
        <f t="shared" si="0"/>
        <v>16</v>
      </c>
      <c r="R10" s="9">
        <f t="shared" si="0"/>
        <v>16</v>
      </c>
      <c r="S10" s="9">
        <f t="shared" si="0"/>
        <v>19</v>
      </c>
      <c r="T10" s="9">
        <f t="shared" si="0"/>
        <v>20</v>
      </c>
      <c r="U10" s="9">
        <f t="shared" si="0"/>
        <v>20</v>
      </c>
      <c r="V10" s="9">
        <f t="shared" si="0"/>
        <v>14</v>
      </c>
      <c r="W10" s="9">
        <f t="shared" si="0"/>
        <v>17</v>
      </c>
      <c r="X10" s="9">
        <f t="shared" si="0"/>
        <v>26</v>
      </c>
      <c r="Y10" s="9">
        <f t="shared" si="0"/>
        <v>24</v>
      </c>
      <c r="Z10" s="9">
        <f t="shared" si="0"/>
        <v>19</v>
      </c>
      <c r="AA10" s="9">
        <f t="shared" si="0"/>
        <v>29</v>
      </c>
      <c r="AB10" s="9">
        <f t="shared" si="0"/>
        <v>21</v>
      </c>
      <c r="AC10" s="9">
        <f t="shared" si="0"/>
        <v>27</v>
      </c>
      <c r="AD10" s="9">
        <f t="shared" si="0"/>
        <v>32</v>
      </c>
      <c r="AE10" s="9">
        <f t="shared" si="0"/>
        <v>18</v>
      </c>
      <c r="AF10" s="14" t="s">
        <v>9</v>
      </c>
      <c r="AG10" s="16">
        <f t="shared" si="0"/>
        <v>619</v>
      </c>
      <c r="AH10" s="1">
        <f>AVERAGE(B10:AE10)</f>
        <v>20.6</v>
      </c>
      <c r="AI10" s="44">
        <f>AVERAGE(B10:AE10)</f>
        <v>20.6</v>
      </c>
    </row>
    <row r="11" spans="1:35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5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5"/>
    </row>
    <row r="13" spans="1:35">
      <c r="A13" s="38" t="s">
        <v>17</v>
      </c>
      <c r="B13" s="45">
        <v>0</v>
      </c>
      <c r="C13" s="45">
        <v>0</v>
      </c>
      <c r="D13" s="45">
        <v>2</v>
      </c>
      <c r="E13" s="45">
        <v>1</v>
      </c>
      <c r="F13" s="45">
        <v>1</v>
      </c>
      <c r="G13" s="45">
        <v>2</v>
      </c>
      <c r="H13" s="45">
        <v>2</v>
      </c>
      <c r="I13" s="45">
        <v>1</v>
      </c>
      <c r="J13" s="45">
        <v>0</v>
      </c>
      <c r="K13" s="45">
        <v>2</v>
      </c>
      <c r="L13" s="45">
        <v>0</v>
      </c>
      <c r="M13" s="45">
        <v>0</v>
      </c>
      <c r="N13" s="45">
        <v>1</v>
      </c>
      <c r="O13" s="45">
        <v>2</v>
      </c>
      <c r="P13" s="45">
        <v>0</v>
      </c>
      <c r="Q13" s="45">
        <v>3</v>
      </c>
      <c r="R13" s="45">
        <v>0</v>
      </c>
      <c r="S13" s="45">
        <v>1</v>
      </c>
      <c r="T13" s="45">
        <v>1</v>
      </c>
      <c r="U13" s="45">
        <v>0</v>
      </c>
      <c r="V13" s="45">
        <v>1</v>
      </c>
      <c r="W13" s="45">
        <v>1</v>
      </c>
      <c r="X13" s="45">
        <v>1</v>
      </c>
      <c r="Y13" s="45">
        <v>1</v>
      </c>
      <c r="Z13" s="45">
        <v>0</v>
      </c>
      <c r="AA13" s="45">
        <v>1</v>
      </c>
      <c r="AB13" s="45">
        <v>0</v>
      </c>
      <c r="AC13" s="45">
        <v>1</v>
      </c>
      <c r="AD13" s="45">
        <v>0</v>
      </c>
      <c r="AE13" s="45">
        <v>2</v>
      </c>
      <c r="AF13" s="45" t="s">
        <v>9</v>
      </c>
      <c r="AG13" s="47">
        <f>SUM(B13:AF13)</f>
        <v>27</v>
      </c>
      <c r="AI13" s="48">
        <f>AVERAGE(B13:AF13)</f>
        <v>0.9</v>
      </c>
    </row>
    <row r="14" spans="1:35" ht="15.75" thickBot="1">
      <c r="A14" s="6" t="s">
        <v>18</v>
      </c>
      <c r="B14" s="7">
        <v>4</v>
      </c>
      <c r="C14" s="7">
        <v>7</v>
      </c>
      <c r="D14" s="7">
        <v>11</v>
      </c>
      <c r="E14" s="7">
        <v>1</v>
      </c>
      <c r="F14" s="7">
        <v>7</v>
      </c>
      <c r="G14" s="7">
        <v>3</v>
      </c>
      <c r="H14" s="7">
        <v>6</v>
      </c>
      <c r="I14" s="7">
        <v>6</v>
      </c>
      <c r="J14" s="7">
        <v>1</v>
      </c>
      <c r="K14" s="7">
        <v>7</v>
      </c>
      <c r="L14" s="7">
        <v>3</v>
      </c>
      <c r="M14" s="7">
        <v>9</v>
      </c>
      <c r="N14" s="7">
        <v>2</v>
      </c>
      <c r="O14" s="7">
        <v>5</v>
      </c>
      <c r="P14" s="7">
        <v>4</v>
      </c>
      <c r="Q14" s="7">
        <v>4</v>
      </c>
      <c r="R14" s="7">
        <v>8</v>
      </c>
      <c r="S14" s="7">
        <v>5</v>
      </c>
      <c r="T14" s="7">
        <v>4</v>
      </c>
      <c r="U14" s="7">
        <v>10</v>
      </c>
      <c r="V14" s="7">
        <v>8</v>
      </c>
      <c r="W14" s="7">
        <v>4</v>
      </c>
      <c r="X14" s="7">
        <v>12</v>
      </c>
      <c r="Y14" s="7">
        <v>9</v>
      </c>
      <c r="Z14" s="7">
        <v>10</v>
      </c>
      <c r="AA14" s="7">
        <v>6</v>
      </c>
      <c r="AB14" s="7">
        <v>8</v>
      </c>
      <c r="AC14" s="7">
        <v>2</v>
      </c>
      <c r="AD14" s="7">
        <v>5</v>
      </c>
      <c r="AE14" s="7">
        <v>6</v>
      </c>
      <c r="AF14" s="7" t="s">
        <v>9</v>
      </c>
      <c r="AG14" s="24">
        <f>SUM(B14:AF14)</f>
        <v>177</v>
      </c>
      <c r="AI14" s="43">
        <f>AVERAGE(B14:AF14)</f>
        <v>5.9</v>
      </c>
    </row>
    <row r="15" spans="1:35" ht="3" customHeight="1" thickBot="1">
      <c r="A15" s="22"/>
      <c r="AG15" s="23"/>
      <c r="AH15" s="1" t="e">
        <f>AVERAGE(B15:AE15)</f>
        <v>#DIV/0!</v>
      </c>
      <c r="AI15" s="25"/>
    </row>
    <row r="16" spans="1:35" ht="15.75" thickBot="1">
      <c r="A16" s="8" t="s">
        <v>2</v>
      </c>
      <c r="B16" s="9">
        <f>SUM(B13:B15)</f>
        <v>4</v>
      </c>
      <c r="C16" s="9">
        <f t="shared" ref="C16:AE16" si="1">SUM(C13:C15)</f>
        <v>7</v>
      </c>
      <c r="D16" s="9">
        <f t="shared" si="1"/>
        <v>13</v>
      </c>
      <c r="E16" s="9">
        <f t="shared" si="1"/>
        <v>2</v>
      </c>
      <c r="F16" s="9">
        <f t="shared" si="1"/>
        <v>8</v>
      </c>
      <c r="G16" s="9">
        <f t="shared" si="1"/>
        <v>5</v>
      </c>
      <c r="H16" s="9">
        <f t="shared" si="1"/>
        <v>8</v>
      </c>
      <c r="I16" s="9">
        <f t="shared" si="1"/>
        <v>7</v>
      </c>
      <c r="J16" s="9">
        <f t="shared" si="1"/>
        <v>1</v>
      </c>
      <c r="K16" s="9">
        <f t="shared" si="1"/>
        <v>9</v>
      </c>
      <c r="L16" s="9">
        <f t="shared" si="1"/>
        <v>3</v>
      </c>
      <c r="M16" s="9">
        <f t="shared" si="1"/>
        <v>9</v>
      </c>
      <c r="N16" s="9">
        <f t="shared" si="1"/>
        <v>3</v>
      </c>
      <c r="O16" s="9">
        <f t="shared" si="1"/>
        <v>7</v>
      </c>
      <c r="P16" s="9">
        <f t="shared" si="1"/>
        <v>4</v>
      </c>
      <c r="Q16" s="9">
        <f t="shared" si="1"/>
        <v>7</v>
      </c>
      <c r="R16" s="9">
        <f t="shared" si="1"/>
        <v>8</v>
      </c>
      <c r="S16" s="9">
        <f t="shared" si="1"/>
        <v>6</v>
      </c>
      <c r="T16" s="9">
        <f t="shared" si="1"/>
        <v>5</v>
      </c>
      <c r="U16" s="9">
        <f t="shared" si="1"/>
        <v>10</v>
      </c>
      <c r="V16" s="9">
        <f t="shared" si="1"/>
        <v>9</v>
      </c>
      <c r="W16" s="9">
        <f t="shared" si="1"/>
        <v>5</v>
      </c>
      <c r="X16" s="9">
        <f t="shared" si="1"/>
        <v>13</v>
      </c>
      <c r="Y16" s="9">
        <f t="shared" si="1"/>
        <v>10</v>
      </c>
      <c r="Z16" s="9">
        <f t="shared" si="1"/>
        <v>10</v>
      </c>
      <c r="AA16" s="9">
        <f t="shared" si="1"/>
        <v>7</v>
      </c>
      <c r="AB16" s="9">
        <f t="shared" si="1"/>
        <v>8</v>
      </c>
      <c r="AC16" s="9">
        <f t="shared" si="1"/>
        <v>3</v>
      </c>
      <c r="AD16" s="9">
        <f t="shared" si="1"/>
        <v>5</v>
      </c>
      <c r="AE16" s="9">
        <f t="shared" si="1"/>
        <v>8</v>
      </c>
      <c r="AF16" s="9" t="s">
        <v>9</v>
      </c>
      <c r="AG16" s="26">
        <f>SUM(AG13:AG14)</f>
        <v>204</v>
      </c>
      <c r="AH16" s="1">
        <f>AVERAGE(B16:AE16)</f>
        <v>6.8</v>
      </c>
      <c r="AI16" s="44">
        <f>AVERAGE(B16:AE16)</f>
        <v>6.8</v>
      </c>
    </row>
    <row r="17" spans="1:35" ht="14.25" customHeight="1" thickBot="1"/>
    <row r="18" spans="1:35" ht="16.5" thickBot="1">
      <c r="A18" s="27" t="s">
        <v>13</v>
      </c>
      <c r="B18" s="29">
        <f>SUM(B10,B16)</f>
        <v>21</v>
      </c>
      <c r="C18" s="29">
        <f t="shared" ref="C18:AE18" si="2">SUM(C10,C16)</f>
        <v>28</v>
      </c>
      <c r="D18" s="29">
        <f t="shared" si="2"/>
        <v>33</v>
      </c>
      <c r="E18" s="29">
        <f t="shared" si="2"/>
        <v>23</v>
      </c>
      <c r="F18" s="29">
        <f t="shared" si="2"/>
        <v>20</v>
      </c>
      <c r="G18" s="29">
        <f t="shared" si="2"/>
        <v>24</v>
      </c>
      <c r="H18" s="29">
        <f t="shared" si="2"/>
        <v>25</v>
      </c>
      <c r="I18" s="29">
        <f t="shared" si="2"/>
        <v>32</v>
      </c>
      <c r="J18" s="29">
        <f t="shared" si="2"/>
        <v>22</v>
      </c>
      <c r="K18" s="29">
        <f t="shared" si="2"/>
        <v>33</v>
      </c>
      <c r="L18" s="29">
        <f t="shared" si="2"/>
        <v>22</v>
      </c>
      <c r="M18" s="29">
        <f t="shared" si="2"/>
        <v>32</v>
      </c>
      <c r="N18" s="29">
        <f t="shared" si="2"/>
        <v>21</v>
      </c>
      <c r="O18" s="29">
        <f t="shared" si="2"/>
        <v>33</v>
      </c>
      <c r="P18" s="29">
        <f t="shared" si="2"/>
        <v>21</v>
      </c>
      <c r="Q18" s="29">
        <f t="shared" si="2"/>
        <v>23</v>
      </c>
      <c r="R18" s="29">
        <f t="shared" si="2"/>
        <v>24</v>
      </c>
      <c r="S18" s="29">
        <f t="shared" si="2"/>
        <v>25</v>
      </c>
      <c r="T18" s="29">
        <f t="shared" si="2"/>
        <v>25</v>
      </c>
      <c r="U18" s="29">
        <f t="shared" si="2"/>
        <v>30</v>
      </c>
      <c r="V18" s="29">
        <f t="shared" si="2"/>
        <v>23</v>
      </c>
      <c r="W18" s="29">
        <f t="shared" si="2"/>
        <v>22</v>
      </c>
      <c r="X18" s="29">
        <f t="shared" si="2"/>
        <v>39</v>
      </c>
      <c r="Y18" s="29">
        <f t="shared" si="2"/>
        <v>34</v>
      </c>
      <c r="Z18" s="29">
        <f t="shared" si="2"/>
        <v>29</v>
      </c>
      <c r="AA18" s="29">
        <f t="shared" si="2"/>
        <v>36</v>
      </c>
      <c r="AB18" s="29">
        <f t="shared" si="2"/>
        <v>29</v>
      </c>
      <c r="AC18" s="29">
        <f t="shared" si="2"/>
        <v>30</v>
      </c>
      <c r="AD18" s="29">
        <f t="shared" si="2"/>
        <v>37</v>
      </c>
      <c r="AE18" s="29">
        <f t="shared" si="2"/>
        <v>26</v>
      </c>
      <c r="AF18" s="29" t="s">
        <v>9</v>
      </c>
      <c r="AG18" s="28">
        <f>SUM(AG10,AG16)</f>
        <v>823</v>
      </c>
      <c r="AH18" s="1">
        <f>AVERAGE(B18:AE18)</f>
        <v>27.4</v>
      </c>
      <c r="AI18" s="44">
        <f>AVERAGE(B18:AE18)</f>
        <v>27.4</v>
      </c>
    </row>
    <row r="19" spans="1:35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</row>
  </sheetData>
  <mergeCells count="5">
    <mergeCell ref="A1:A2"/>
    <mergeCell ref="A19:N19"/>
    <mergeCell ref="B1:AI1"/>
    <mergeCell ref="A3:AI3"/>
    <mergeCell ref="A12:AI12"/>
  </mergeCells>
  <pageMargins left="0.9055118110236221" right="0.51181102362204722" top="0.78740157480314965" bottom="0.39370078740157483" header="0.31496062992125984" footer="0.31496062992125984"/>
  <pageSetup paperSize="9" orientation="landscape" r:id="rId1"/>
  <headerFooter>
    <oddHeader>&amp;CDEPARTAMENTO DE SERVIÇOS FUNERÁRIOS - SSP01SEÇÃO TÉCNICA DE INFORMAÇÕES GERENCIAIS - SSP01.04.02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H11" sqref="AH11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 ht="15.75" thickBot="1">
      <c r="A4" s="3" t="s">
        <v>5</v>
      </c>
      <c r="B4" s="21">
        <v>12</v>
      </c>
      <c r="C4" s="21">
        <v>13</v>
      </c>
      <c r="D4" s="21">
        <v>13</v>
      </c>
      <c r="E4" s="21">
        <v>19</v>
      </c>
      <c r="F4" s="21">
        <v>13</v>
      </c>
      <c r="G4" s="21">
        <v>13</v>
      </c>
      <c r="H4" s="21">
        <v>9</v>
      </c>
      <c r="I4" s="21">
        <v>14</v>
      </c>
      <c r="J4" s="21">
        <v>13</v>
      </c>
      <c r="K4" s="21">
        <v>5</v>
      </c>
      <c r="L4" s="21">
        <v>8</v>
      </c>
      <c r="M4" s="21">
        <v>11</v>
      </c>
      <c r="N4" s="21">
        <v>18</v>
      </c>
      <c r="O4" s="21">
        <v>10</v>
      </c>
      <c r="P4" s="21">
        <v>15</v>
      </c>
      <c r="Q4" s="21">
        <v>15</v>
      </c>
      <c r="R4" s="10">
        <v>11</v>
      </c>
      <c r="S4" s="10">
        <v>16</v>
      </c>
      <c r="T4" s="10">
        <v>17</v>
      </c>
      <c r="U4" s="10">
        <v>14</v>
      </c>
      <c r="V4" s="10">
        <v>13</v>
      </c>
      <c r="W4" s="10">
        <v>9</v>
      </c>
      <c r="X4" s="10">
        <v>24</v>
      </c>
      <c r="Y4" s="10">
        <v>15</v>
      </c>
      <c r="Z4" s="10">
        <v>14</v>
      </c>
      <c r="AA4" s="10">
        <v>16</v>
      </c>
      <c r="AB4" s="10">
        <v>14</v>
      </c>
      <c r="AC4" s="10">
        <v>12</v>
      </c>
      <c r="AD4" s="10">
        <v>15</v>
      </c>
      <c r="AE4" s="10">
        <v>12</v>
      </c>
      <c r="AF4" s="96">
        <v>12</v>
      </c>
      <c r="AG4" s="151">
        <f>SUM(B4:AF4)</f>
        <v>415</v>
      </c>
      <c r="AH4" s="152">
        <f>AVERAGE(B4:AF4)</f>
        <v>13.387096774193548</v>
      </c>
    </row>
    <row r="5" spans="1:34" ht="15.75" thickBot="1">
      <c r="A5" s="38" t="s">
        <v>68</v>
      </c>
      <c r="B5" s="46">
        <v>0</v>
      </c>
      <c r="C5" s="46">
        <v>0</v>
      </c>
      <c r="D5" s="46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1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1</v>
      </c>
      <c r="W5" s="46">
        <v>1</v>
      </c>
      <c r="X5" s="45">
        <v>0</v>
      </c>
      <c r="Y5" s="45">
        <v>1</v>
      </c>
      <c r="Z5" s="45">
        <v>0</v>
      </c>
      <c r="AA5" s="45">
        <v>1</v>
      </c>
      <c r="AB5" s="45">
        <v>0</v>
      </c>
      <c r="AC5" s="45">
        <v>0</v>
      </c>
      <c r="AD5" s="45">
        <v>0</v>
      </c>
      <c r="AE5" s="45">
        <v>0</v>
      </c>
      <c r="AF5" s="113">
        <v>0</v>
      </c>
      <c r="AG5" s="153">
        <f t="shared" ref="AG5:AG8" si="0">SUM(B5:AF5)</f>
        <v>7</v>
      </c>
      <c r="AH5" s="152">
        <f t="shared" ref="AH5:AH8" si="1">AVERAGE(B5:AF5)</f>
        <v>0.22580645161290322</v>
      </c>
    </row>
    <row r="6" spans="1:34" ht="15.75" thickBot="1">
      <c r="A6" s="4" t="s">
        <v>6</v>
      </c>
      <c r="B6" s="20">
        <v>2</v>
      </c>
      <c r="C6" s="20">
        <v>0</v>
      </c>
      <c r="D6" s="20">
        <v>1</v>
      </c>
      <c r="E6" s="20">
        <v>7</v>
      </c>
      <c r="F6" s="20">
        <v>4</v>
      </c>
      <c r="G6" s="20">
        <v>7</v>
      </c>
      <c r="H6" s="20">
        <v>6</v>
      </c>
      <c r="I6" s="20">
        <v>5</v>
      </c>
      <c r="J6" s="20">
        <v>4</v>
      </c>
      <c r="K6" s="20">
        <v>4</v>
      </c>
      <c r="L6" s="20">
        <v>2</v>
      </c>
      <c r="M6" s="20">
        <v>2</v>
      </c>
      <c r="N6" s="20">
        <v>6</v>
      </c>
      <c r="O6" s="20">
        <v>8</v>
      </c>
      <c r="P6" s="20">
        <v>4</v>
      </c>
      <c r="Q6" s="20">
        <v>7</v>
      </c>
      <c r="R6" s="2">
        <v>5</v>
      </c>
      <c r="S6" s="2">
        <v>7</v>
      </c>
      <c r="T6" s="20">
        <v>6</v>
      </c>
      <c r="U6" s="2">
        <v>3</v>
      </c>
      <c r="V6" s="2">
        <v>4</v>
      </c>
      <c r="W6" s="2">
        <v>2</v>
      </c>
      <c r="X6" s="2">
        <v>2</v>
      </c>
      <c r="Y6" s="2">
        <v>5</v>
      </c>
      <c r="Z6" s="2">
        <v>4</v>
      </c>
      <c r="AA6" s="2">
        <v>8</v>
      </c>
      <c r="AB6" s="2">
        <v>5</v>
      </c>
      <c r="AC6" s="2">
        <v>3</v>
      </c>
      <c r="AD6" s="2">
        <v>8</v>
      </c>
      <c r="AE6" s="2">
        <v>4</v>
      </c>
      <c r="AF6" s="97">
        <v>2</v>
      </c>
      <c r="AG6" s="153">
        <f t="shared" si="0"/>
        <v>137</v>
      </c>
      <c r="AH6" s="152">
        <f t="shared" si="1"/>
        <v>4.419354838709677</v>
      </c>
    </row>
    <row r="7" spans="1:34" ht="15.75" thickBot="1">
      <c r="A7" s="4" t="s">
        <v>7</v>
      </c>
      <c r="B7" s="2">
        <v>1</v>
      </c>
      <c r="C7" s="2">
        <v>3</v>
      </c>
      <c r="D7" s="2">
        <v>1</v>
      </c>
      <c r="E7" s="2">
        <v>1</v>
      </c>
      <c r="F7" s="2">
        <v>0</v>
      </c>
      <c r="G7" s="2">
        <v>0</v>
      </c>
      <c r="H7" s="20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2</v>
      </c>
      <c r="O7" s="2">
        <v>0</v>
      </c>
      <c r="P7" s="20">
        <v>1</v>
      </c>
      <c r="Q7" s="2">
        <v>2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1</v>
      </c>
      <c r="Y7" s="2">
        <v>1</v>
      </c>
      <c r="Z7" s="2">
        <v>0</v>
      </c>
      <c r="AA7" s="2">
        <v>3</v>
      </c>
      <c r="AB7" s="2">
        <v>2</v>
      </c>
      <c r="AC7" s="2">
        <v>0</v>
      </c>
      <c r="AD7" s="2">
        <v>1</v>
      </c>
      <c r="AE7" s="2">
        <v>2</v>
      </c>
      <c r="AF7" s="97">
        <v>2</v>
      </c>
      <c r="AG7" s="153">
        <f t="shared" si="0"/>
        <v>31</v>
      </c>
      <c r="AH7" s="15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55">
        <f t="shared" si="0"/>
        <v>1</v>
      </c>
      <c r="AH8" s="152">
        <f t="shared" si="1"/>
        <v>3.2258064516129031E-2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15</v>
      </c>
      <c r="C10" s="9">
        <f t="shared" ref="C10:AF10" si="2">IF(C4&lt;&gt;"",SUM(C4:C8),"")</f>
        <v>16</v>
      </c>
      <c r="D10" s="9">
        <f t="shared" si="2"/>
        <v>16</v>
      </c>
      <c r="E10" s="9">
        <f t="shared" si="2"/>
        <v>27</v>
      </c>
      <c r="F10" s="9">
        <f t="shared" si="2"/>
        <v>17</v>
      </c>
      <c r="G10" s="9">
        <f t="shared" si="2"/>
        <v>20</v>
      </c>
      <c r="H10" s="9">
        <f t="shared" si="2"/>
        <v>16</v>
      </c>
      <c r="I10" s="9">
        <f t="shared" si="2"/>
        <v>20</v>
      </c>
      <c r="J10" s="9">
        <f t="shared" si="2"/>
        <v>18</v>
      </c>
      <c r="K10" s="9">
        <f t="shared" si="2"/>
        <v>10</v>
      </c>
      <c r="L10" s="9">
        <f t="shared" si="2"/>
        <v>11</v>
      </c>
      <c r="M10" s="9">
        <f t="shared" si="2"/>
        <v>15</v>
      </c>
      <c r="N10" s="9">
        <f t="shared" si="2"/>
        <v>26</v>
      </c>
      <c r="O10" s="9">
        <f t="shared" si="2"/>
        <v>18</v>
      </c>
      <c r="P10" s="9">
        <f t="shared" si="2"/>
        <v>20</v>
      </c>
      <c r="Q10" s="9">
        <f t="shared" si="2"/>
        <v>24</v>
      </c>
      <c r="R10" s="9">
        <f t="shared" si="2"/>
        <v>17</v>
      </c>
      <c r="S10" s="9">
        <f t="shared" si="2"/>
        <v>25</v>
      </c>
      <c r="T10" s="9">
        <f t="shared" si="2"/>
        <v>23</v>
      </c>
      <c r="U10" s="9">
        <f t="shared" si="2"/>
        <v>18</v>
      </c>
      <c r="V10" s="9">
        <f t="shared" si="2"/>
        <v>18</v>
      </c>
      <c r="W10" s="9">
        <f t="shared" si="2"/>
        <v>12</v>
      </c>
      <c r="X10" s="9">
        <f t="shared" si="2"/>
        <v>27</v>
      </c>
      <c r="Y10" s="9">
        <f t="shared" si="2"/>
        <v>22</v>
      </c>
      <c r="Z10" s="9">
        <f t="shared" si="2"/>
        <v>18</v>
      </c>
      <c r="AA10" s="9">
        <f t="shared" si="2"/>
        <v>28</v>
      </c>
      <c r="AB10" s="9">
        <f t="shared" si="2"/>
        <v>21</v>
      </c>
      <c r="AC10" s="9">
        <f t="shared" si="2"/>
        <v>15</v>
      </c>
      <c r="AD10" s="9">
        <f t="shared" si="2"/>
        <v>24</v>
      </c>
      <c r="AE10" s="9">
        <f t="shared" si="2"/>
        <v>18</v>
      </c>
      <c r="AF10" s="9">
        <f t="shared" si="2"/>
        <v>16</v>
      </c>
      <c r="AG10" s="16">
        <f>SUM(B10:AF10)</f>
        <v>591</v>
      </c>
      <c r="AH10" s="44">
        <v>18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>
      <c r="A13" s="103" t="s">
        <v>17</v>
      </c>
      <c r="B13" s="46">
        <v>0</v>
      </c>
      <c r="C13" s="46">
        <v>1</v>
      </c>
      <c r="D13" s="46">
        <v>1</v>
      </c>
      <c r="E13" s="46">
        <v>1</v>
      </c>
      <c r="F13" s="46">
        <v>0</v>
      </c>
      <c r="G13" s="46">
        <v>0</v>
      </c>
      <c r="H13" s="45">
        <v>1</v>
      </c>
      <c r="I13" s="46">
        <v>3</v>
      </c>
      <c r="J13" s="46">
        <v>2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1</v>
      </c>
      <c r="Q13" s="46">
        <v>0</v>
      </c>
      <c r="R13" s="45">
        <v>1</v>
      </c>
      <c r="S13" s="46">
        <v>2</v>
      </c>
      <c r="T13" s="46">
        <v>1</v>
      </c>
      <c r="U13" s="46">
        <v>0</v>
      </c>
      <c r="V13" s="46">
        <v>1</v>
      </c>
      <c r="W13" s="46">
        <v>2</v>
      </c>
      <c r="X13" s="46">
        <v>1</v>
      </c>
      <c r="Y13" s="46">
        <v>0</v>
      </c>
      <c r="Z13" s="46">
        <v>0</v>
      </c>
      <c r="AA13" s="46">
        <v>0</v>
      </c>
      <c r="AB13" s="46">
        <v>1</v>
      </c>
      <c r="AC13" s="46">
        <v>1</v>
      </c>
      <c r="AD13" s="46">
        <v>0</v>
      </c>
      <c r="AE13" s="46">
        <v>1</v>
      </c>
      <c r="AF13" s="99">
        <v>0</v>
      </c>
      <c r="AG13" s="151">
        <f>SUM(B13:AF13)</f>
        <v>21</v>
      </c>
      <c r="AH13" s="152">
        <f>AVERAGE(B13:AF13)</f>
        <v>0.67741935483870963</v>
      </c>
    </row>
    <row r="14" spans="1:34">
      <c r="A14" s="103" t="s">
        <v>81</v>
      </c>
      <c r="B14" s="20">
        <v>0</v>
      </c>
      <c r="C14" s="20">
        <v>0</v>
      </c>
      <c r="D14" s="20">
        <v>1</v>
      </c>
      <c r="E14" s="20">
        <v>1</v>
      </c>
      <c r="F14" s="20">
        <v>0</v>
      </c>
      <c r="G14" s="20">
        <v>0</v>
      </c>
      <c r="H14" s="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1</v>
      </c>
      <c r="N14" s="20">
        <v>2</v>
      </c>
      <c r="O14" s="20">
        <v>0</v>
      </c>
      <c r="P14" s="20">
        <v>0</v>
      </c>
      <c r="Q14" s="20">
        <v>4</v>
      </c>
      <c r="R14" s="2">
        <v>0</v>
      </c>
      <c r="S14" s="20">
        <v>1</v>
      </c>
      <c r="T14" s="20">
        <v>1</v>
      </c>
      <c r="U14" s="20">
        <v>1</v>
      </c>
      <c r="V14" s="20">
        <v>0</v>
      </c>
      <c r="W14" s="20">
        <v>2</v>
      </c>
      <c r="X14" s="20">
        <v>0</v>
      </c>
      <c r="Y14" s="20">
        <v>0</v>
      </c>
      <c r="Z14" s="20">
        <v>0</v>
      </c>
      <c r="AA14" s="20">
        <v>1</v>
      </c>
      <c r="AB14" s="20">
        <v>1</v>
      </c>
      <c r="AC14" s="20">
        <v>0</v>
      </c>
      <c r="AD14" s="20">
        <v>0</v>
      </c>
      <c r="AE14" s="20">
        <v>0</v>
      </c>
      <c r="AF14" s="157">
        <v>0</v>
      </c>
      <c r="AG14" s="153">
        <f>SUM(B14:AF14)</f>
        <v>16</v>
      </c>
      <c r="AH14" s="154">
        <f>AVERAGE(B14:AF14)</f>
        <v>0.5161290322580645</v>
      </c>
    </row>
    <row r="15" spans="1:34">
      <c r="A15" s="103" t="s">
        <v>50</v>
      </c>
      <c r="B15" s="100">
        <v>2</v>
      </c>
      <c r="C15" s="101">
        <v>3</v>
      </c>
      <c r="D15" s="101">
        <v>3</v>
      </c>
      <c r="E15" s="101">
        <v>5</v>
      </c>
      <c r="F15" s="101">
        <v>5</v>
      </c>
      <c r="G15" s="101">
        <v>2</v>
      </c>
      <c r="H15" s="101">
        <v>7</v>
      </c>
      <c r="I15" s="100">
        <v>1</v>
      </c>
      <c r="J15" s="101">
        <v>2</v>
      </c>
      <c r="K15" s="101">
        <v>1</v>
      </c>
      <c r="L15" s="101">
        <v>3</v>
      </c>
      <c r="M15" s="101">
        <v>3</v>
      </c>
      <c r="N15" s="101">
        <v>1</v>
      </c>
      <c r="O15" s="101">
        <v>3</v>
      </c>
      <c r="P15" s="101">
        <v>4</v>
      </c>
      <c r="Q15" s="101">
        <v>2</v>
      </c>
      <c r="R15" s="101">
        <v>2</v>
      </c>
      <c r="S15" s="101">
        <v>4</v>
      </c>
      <c r="T15" s="101">
        <v>3</v>
      </c>
      <c r="U15" s="100">
        <v>3</v>
      </c>
      <c r="V15" s="101">
        <v>2</v>
      </c>
      <c r="W15" s="101">
        <v>6</v>
      </c>
      <c r="X15" s="101">
        <v>3</v>
      </c>
      <c r="Y15" s="101">
        <v>4</v>
      </c>
      <c r="Z15" s="101">
        <v>0</v>
      </c>
      <c r="AA15" s="101">
        <v>3</v>
      </c>
      <c r="AB15" s="101">
        <v>1</v>
      </c>
      <c r="AC15" s="101">
        <v>2</v>
      </c>
      <c r="AD15" s="101">
        <v>3</v>
      </c>
      <c r="AE15" s="101">
        <v>3</v>
      </c>
      <c r="AF15" s="102">
        <v>2</v>
      </c>
      <c r="AG15" s="153">
        <f t="shared" ref="AG15:AG16" si="3">SUM(B15:AF15)</f>
        <v>88</v>
      </c>
      <c r="AH15" s="154">
        <f t="shared" ref="AH15:AH16" si="4">AVERAGE(B15:AF15)</f>
        <v>2.838709677419355</v>
      </c>
    </row>
    <row r="16" spans="1:34" ht="15.75" thickBot="1">
      <c r="A16" s="103" t="s">
        <v>51</v>
      </c>
      <c r="B16" s="7">
        <v>1</v>
      </c>
      <c r="C16" s="33">
        <v>2</v>
      </c>
      <c r="D16" s="33">
        <v>3</v>
      </c>
      <c r="E16" s="33">
        <v>3</v>
      </c>
      <c r="F16" s="33">
        <v>3</v>
      </c>
      <c r="G16" s="33">
        <v>2</v>
      </c>
      <c r="H16" s="33">
        <v>1</v>
      </c>
      <c r="I16" s="33">
        <v>5</v>
      </c>
      <c r="J16" s="33">
        <v>2</v>
      </c>
      <c r="K16" s="33">
        <v>2</v>
      </c>
      <c r="L16" s="33">
        <v>2</v>
      </c>
      <c r="M16" s="33">
        <v>2</v>
      </c>
      <c r="N16" s="33">
        <v>2</v>
      </c>
      <c r="O16" s="33">
        <v>2</v>
      </c>
      <c r="P16" s="33">
        <v>2</v>
      </c>
      <c r="Q16" s="33">
        <v>0</v>
      </c>
      <c r="R16" s="33">
        <v>2</v>
      </c>
      <c r="S16" s="33">
        <v>3</v>
      </c>
      <c r="T16" s="33">
        <v>1</v>
      </c>
      <c r="U16" s="7">
        <v>0</v>
      </c>
      <c r="V16" s="33">
        <v>2</v>
      </c>
      <c r="W16" s="33">
        <v>1</v>
      </c>
      <c r="X16" s="33">
        <v>0</v>
      </c>
      <c r="Y16" s="33">
        <v>1</v>
      </c>
      <c r="Z16" s="33">
        <v>0</v>
      </c>
      <c r="AA16" s="33">
        <v>1</v>
      </c>
      <c r="AB16" s="33">
        <v>3</v>
      </c>
      <c r="AC16" s="7">
        <v>2</v>
      </c>
      <c r="AD16" s="7">
        <v>3</v>
      </c>
      <c r="AE16" s="7">
        <v>0</v>
      </c>
      <c r="AF16" s="13">
        <v>2</v>
      </c>
      <c r="AG16" s="155">
        <f t="shared" si="3"/>
        <v>55</v>
      </c>
      <c r="AH16" s="156">
        <f t="shared" si="4"/>
        <v>1.7741935483870968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3</v>
      </c>
      <c r="C18" s="9">
        <f t="shared" ref="C18:AF18" si="5">IF(C16 &lt;&gt; "",SUM(C13:C16),"")</f>
        <v>6</v>
      </c>
      <c r="D18" s="9">
        <f t="shared" si="5"/>
        <v>8</v>
      </c>
      <c r="E18" s="9">
        <f t="shared" si="5"/>
        <v>10</v>
      </c>
      <c r="F18" s="9">
        <f t="shared" si="5"/>
        <v>8</v>
      </c>
      <c r="G18" s="9">
        <f t="shared" si="5"/>
        <v>4</v>
      </c>
      <c r="H18" s="9">
        <f t="shared" si="5"/>
        <v>9</v>
      </c>
      <c r="I18" s="9">
        <f t="shared" si="5"/>
        <v>9</v>
      </c>
      <c r="J18" s="9">
        <f t="shared" si="5"/>
        <v>6</v>
      </c>
      <c r="K18" s="9">
        <f t="shared" si="5"/>
        <v>3</v>
      </c>
      <c r="L18" s="9">
        <f t="shared" si="5"/>
        <v>5</v>
      </c>
      <c r="M18" s="9">
        <f t="shared" si="5"/>
        <v>6</v>
      </c>
      <c r="N18" s="9">
        <f t="shared" si="5"/>
        <v>5</v>
      </c>
      <c r="O18" s="9">
        <f t="shared" si="5"/>
        <v>5</v>
      </c>
      <c r="P18" s="9">
        <f t="shared" si="5"/>
        <v>7</v>
      </c>
      <c r="Q18" s="9">
        <f t="shared" si="5"/>
        <v>6</v>
      </c>
      <c r="R18" s="9">
        <f t="shared" si="5"/>
        <v>5</v>
      </c>
      <c r="S18" s="9">
        <f t="shared" si="5"/>
        <v>10</v>
      </c>
      <c r="T18" s="9">
        <f t="shared" si="5"/>
        <v>6</v>
      </c>
      <c r="U18" s="9">
        <f t="shared" si="5"/>
        <v>4</v>
      </c>
      <c r="V18" s="9">
        <f t="shared" si="5"/>
        <v>5</v>
      </c>
      <c r="W18" s="9">
        <f t="shared" si="5"/>
        <v>11</v>
      </c>
      <c r="X18" s="9">
        <f t="shared" si="5"/>
        <v>4</v>
      </c>
      <c r="Y18" s="9">
        <f t="shared" si="5"/>
        <v>5</v>
      </c>
      <c r="Z18" s="9">
        <f t="shared" si="5"/>
        <v>0</v>
      </c>
      <c r="AA18" s="9">
        <f t="shared" si="5"/>
        <v>5</v>
      </c>
      <c r="AB18" s="9">
        <f t="shared" si="5"/>
        <v>6</v>
      </c>
      <c r="AC18" s="9">
        <f t="shared" si="5"/>
        <v>5</v>
      </c>
      <c r="AD18" s="9">
        <f t="shared" si="5"/>
        <v>6</v>
      </c>
      <c r="AE18" s="9">
        <f t="shared" si="5"/>
        <v>4</v>
      </c>
      <c r="AF18" s="9">
        <f t="shared" si="5"/>
        <v>4</v>
      </c>
      <c r="AG18" s="26">
        <f>SUM(B18:AF18)</f>
        <v>180</v>
      </c>
      <c r="AH18" s="44">
        <f>AVERAGE(B18:AF18)</f>
        <v>5.806451612903226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18</v>
      </c>
      <c r="C20" s="29">
        <f t="shared" ref="C20:AF20" si="6">IF(C18&lt;&gt;"",SUM(C10,C18),"")</f>
        <v>22</v>
      </c>
      <c r="D20" s="29">
        <f t="shared" si="6"/>
        <v>24</v>
      </c>
      <c r="E20" s="29">
        <f t="shared" si="6"/>
        <v>37</v>
      </c>
      <c r="F20" s="29">
        <f t="shared" si="6"/>
        <v>25</v>
      </c>
      <c r="G20" s="29">
        <f t="shared" si="6"/>
        <v>24</v>
      </c>
      <c r="H20" s="29">
        <f t="shared" si="6"/>
        <v>25</v>
      </c>
      <c r="I20" s="29">
        <f t="shared" si="6"/>
        <v>29</v>
      </c>
      <c r="J20" s="29">
        <f t="shared" si="6"/>
        <v>24</v>
      </c>
      <c r="K20" s="29">
        <f t="shared" si="6"/>
        <v>13</v>
      </c>
      <c r="L20" s="29">
        <f t="shared" si="6"/>
        <v>16</v>
      </c>
      <c r="M20" s="29">
        <f t="shared" si="6"/>
        <v>21</v>
      </c>
      <c r="N20" s="29">
        <f t="shared" si="6"/>
        <v>31</v>
      </c>
      <c r="O20" s="29">
        <f t="shared" si="6"/>
        <v>23</v>
      </c>
      <c r="P20" s="29">
        <f t="shared" si="6"/>
        <v>27</v>
      </c>
      <c r="Q20" s="29">
        <f t="shared" si="6"/>
        <v>30</v>
      </c>
      <c r="R20" s="29">
        <f t="shared" si="6"/>
        <v>22</v>
      </c>
      <c r="S20" s="29">
        <f t="shared" si="6"/>
        <v>35</v>
      </c>
      <c r="T20" s="29">
        <f t="shared" si="6"/>
        <v>29</v>
      </c>
      <c r="U20" s="29">
        <f t="shared" si="6"/>
        <v>22</v>
      </c>
      <c r="V20" s="29">
        <f t="shared" si="6"/>
        <v>23</v>
      </c>
      <c r="W20" s="29">
        <f t="shared" si="6"/>
        <v>23</v>
      </c>
      <c r="X20" s="29">
        <f t="shared" si="6"/>
        <v>31</v>
      </c>
      <c r="Y20" s="29">
        <f t="shared" si="6"/>
        <v>27</v>
      </c>
      <c r="Z20" s="29">
        <f t="shared" si="6"/>
        <v>18</v>
      </c>
      <c r="AA20" s="29">
        <f t="shared" si="6"/>
        <v>33</v>
      </c>
      <c r="AB20" s="29">
        <f t="shared" si="6"/>
        <v>27</v>
      </c>
      <c r="AC20" s="29">
        <f t="shared" si="6"/>
        <v>20</v>
      </c>
      <c r="AD20" s="29">
        <f t="shared" si="6"/>
        <v>30</v>
      </c>
      <c r="AE20" s="29">
        <f t="shared" si="6"/>
        <v>22</v>
      </c>
      <c r="AF20" s="29">
        <f t="shared" si="6"/>
        <v>20</v>
      </c>
      <c r="AG20" s="28">
        <f>SUM(AG10,AG18)</f>
        <v>771</v>
      </c>
      <c r="AH20" s="44">
        <f>AVERAGE(B20:AF20)</f>
        <v>24.870967741935484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I23"/>
  <sheetViews>
    <sheetView topLeftCell="A6" workbookViewId="0">
      <selection activeCell="B2" sqref="B2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14</v>
      </c>
      <c r="C4" s="21">
        <v>15</v>
      </c>
      <c r="D4" s="21">
        <v>10</v>
      </c>
      <c r="E4" s="21">
        <v>22</v>
      </c>
      <c r="F4" s="21">
        <v>16</v>
      </c>
      <c r="G4" s="21">
        <v>11</v>
      </c>
      <c r="H4" s="21">
        <v>9</v>
      </c>
      <c r="I4" s="21">
        <v>14</v>
      </c>
      <c r="J4" s="21">
        <v>8</v>
      </c>
      <c r="K4" s="21">
        <v>15</v>
      </c>
      <c r="L4" s="21">
        <v>10</v>
      </c>
      <c r="M4" s="21">
        <v>14</v>
      </c>
      <c r="N4" s="21">
        <v>18</v>
      </c>
      <c r="O4" s="21">
        <v>12</v>
      </c>
      <c r="P4" s="21">
        <v>10</v>
      </c>
      <c r="Q4" s="21">
        <v>13</v>
      </c>
      <c r="R4" s="10">
        <v>13</v>
      </c>
      <c r="S4" s="10">
        <v>17</v>
      </c>
      <c r="T4" s="10">
        <v>24</v>
      </c>
      <c r="U4" s="10">
        <v>12</v>
      </c>
      <c r="V4" s="10">
        <v>6</v>
      </c>
      <c r="W4" s="10">
        <v>6</v>
      </c>
      <c r="X4" s="10">
        <v>21</v>
      </c>
      <c r="Y4" s="10">
        <v>15</v>
      </c>
      <c r="Z4" s="10">
        <v>14</v>
      </c>
      <c r="AA4" s="10">
        <v>17</v>
      </c>
      <c r="AB4" s="10">
        <v>7</v>
      </c>
      <c r="AC4" s="10">
        <v>27</v>
      </c>
      <c r="AD4" s="10">
        <v>9</v>
      </c>
      <c r="AE4" s="10">
        <v>15</v>
      </c>
      <c r="AF4" s="96"/>
      <c r="AG4" s="117">
        <f>SUM(B4:AF4)</f>
        <v>414</v>
      </c>
      <c r="AH4" s="41">
        <f>AVERAGE(B4:AE4)</f>
        <v>13.8</v>
      </c>
    </row>
    <row r="5" spans="1:34">
      <c r="A5" s="38" t="s">
        <v>68</v>
      </c>
      <c r="B5" s="46">
        <v>0</v>
      </c>
      <c r="C5" s="46">
        <v>0</v>
      </c>
      <c r="D5" s="46">
        <v>1</v>
      </c>
      <c r="E5" s="46">
        <v>1</v>
      </c>
      <c r="F5" s="46">
        <v>1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1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1</v>
      </c>
      <c r="Z5" s="45">
        <v>0</v>
      </c>
      <c r="AA5" s="45">
        <v>0</v>
      </c>
      <c r="AB5" s="45">
        <v>0</v>
      </c>
      <c r="AC5" s="45">
        <v>0</v>
      </c>
      <c r="AD5" s="45">
        <v>1</v>
      </c>
      <c r="AE5" s="45">
        <v>0</v>
      </c>
      <c r="AF5" s="113"/>
      <c r="AG5" s="118">
        <f t="shared" ref="AG5:AG8" si="0">SUM(B5:AF5)</f>
        <v>6</v>
      </c>
      <c r="AH5" s="42">
        <f t="shared" ref="AH5:AH8" si="1">AVERAGE(B5:AE5)</f>
        <v>0.2</v>
      </c>
    </row>
    <row r="6" spans="1:34">
      <c r="A6" s="4" t="s">
        <v>6</v>
      </c>
      <c r="B6" s="20">
        <v>3</v>
      </c>
      <c r="C6" s="20">
        <v>2</v>
      </c>
      <c r="D6" s="20">
        <v>0</v>
      </c>
      <c r="E6" s="20">
        <v>4</v>
      </c>
      <c r="F6" s="20">
        <v>5</v>
      </c>
      <c r="G6" s="20">
        <v>3</v>
      </c>
      <c r="H6" s="20">
        <v>2</v>
      </c>
      <c r="I6" s="20">
        <v>6</v>
      </c>
      <c r="J6" s="20">
        <v>7</v>
      </c>
      <c r="K6" s="20">
        <v>3</v>
      </c>
      <c r="L6" s="20">
        <v>5</v>
      </c>
      <c r="M6" s="20">
        <v>10</v>
      </c>
      <c r="N6" s="20">
        <v>4</v>
      </c>
      <c r="O6" s="20">
        <v>3</v>
      </c>
      <c r="P6" s="20">
        <v>3</v>
      </c>
      <c r="Q6" s="20">
        <v>3</v>
      </c>
      <c r="R6" s="2">
        <v>4</v>
      </c>
      <c r="S6" s="2">
        <v>7</v>
      </c>
      <c r="T6" s="20">
        <v>5</v>
      </c>
      <c r="U6" s="2">
        <v>3</v>
      </c>
      <c r="V6" s="2">
        <v>3</v>
      </c>
      <c r="W6" s="2">
        <v>7</v>
      </c>
      <c r="X6" s="2">
        <v>1</v>
      </c>
      <c r="Y6" s="2">
        <v>0</v>
      </c>
      <c r="Z6" s="2">
        <v>3</v>
      </c>
      <c r="AA6" s="2">
        <v>3</v>
      </c>
      <c r="AB6" s="2">
        <v>3</v>
      </c>
      <c r="AC6" s="2">
        <v>4</v>
      </c>
      <c r="AD6" s="2">
        <v>4</v>
      </c>
      <c r="AE6" s="2">
        <v>3</v>
      </c>
      <c r="AF6" s="97"/>
      <c r="AG6" s="118">
        <f t="shared" si="0"/>
        <v>113</v>
      </c>
      <c r="AH6" s="42">
        <f t="shared" si="1"/>
        <v>3.7666666666666666</v>
      </c>
    </row>
    <row r="7" spans="1:34">
      <c r="A7" s="4" t="s">
        <v>7</v>
      </c>
      <c r="B7" s="2">
        <v>1</v>
      </c>
      <c r="C7" s="2">
        <v>0</v>
      </c>
      <c r="D7" s="2">
        <v>0</v>
      </c>
      <c r="E7" s="2">
        <v>2</v>
      </c>
      <c r="F7" s="2">
        <v>4</v>
      </c>
      <c r="G7" s="2">
        <v>0</v>
      </c>
      <c r="H7" s="20">
        <v>1</v>
      </c>
      <c r="I7" s="2">
        <v>1</v>
      </c>
      <c r="J7" s="2">
        <v>1</v>
      </c>
      <c r="K7" s="2">
        <v>0</v>
      </c>
      <c r="L7" s="2">
        <v>1</v>
      </c>
      <c r="M7" s="2">
        <v>0</v>
      </c>
      <c r="N7" s="2">
        <v>1</v>
      </c>
      <c r="O7" s="2">
        <v>1</v>
      </c>
      <c r="P7" s="20">
        <v>0</v>
      </c>
      <c r="Q7" s="2">
        <v>0</v>
      </c>
      <c r="R7" s="2">
        <v>1</v>
      </c>
      <c r="S7" s="2">
        <v>0</v>
      </c>
      <c r="T7" s="2">
        <v>0</v>
      </c>
      <c r="U7" s="2">
        <v>2</v>
      </c>
      <c r="V7" s="2">
        <v>0</v>
      </c>
      <c r="W7" s="2">
        <v>1</v>
      </c>
      <c r="X7" s="2">
        <v>1</v>
      </c>
      <c r="Y7" s="2">
        <v>0</v>
      </c>
      <c r="Z7" s="2">
        <v>1</v>
      </c>
      <c r="AA7" s="2">
        <v>0</v>
      </c>
      <c r="AB7" s="2">
        <v>0</v>
      </c>
      <c r="AC7" s="2">
        <v>1</v>
      </c>
      <c r="AD7" s="2">
        <v>2</v>
      </c>
      <c r="AE7" s="2">
        <v>0</v>
      </c>
      <c r="AF7" s="97"/>
      <c r="AG7" s="118">
        <f t="shared" si="0"/>
        <v>22</v>
      </c>
      <c r="AH7" s="42">
        <f t="shared" si="1"/>
        <v>0.73333333333333328</v>
      </c>
    </row>
    <row r="8" spans="1:34" ht="15.75" thickBot="1">
      <c r="A8" s="6" t="s">
        <v>8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/>
      <c r="AG8" s="119">
        <f t="shared" si="0"/>
        <v>2</v>
      </c>
      <c r="AH8" s="43">
        <f t="shared" si="1"/>
        <v>6.6666666666666666E-2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18</v>
      </c>
      <c r="C10" s="9">
        <f t="shared" ref="C10:AF10" si="2">IF(C4&lt;&gt;"",SUM(C4:C8),"")</f>
        <v>17</v>
      </c>
      <c r="D10" s="9">
        <f t="shared" si="2"/>
        <v>12</v>
      </c>
      <c r="E10" s="9">
        <f t="shared" si="2"/>
        <v>29</v>
      </c>
      <c r="F10" s="9">
        <f t="shared" si="2"/>
        <v>26</v>
      </c>
      <c r="G10" s="9">
        <f t="shared" si="2"/>
        <v>14</v>
      </c>
      <c r="H10" s="9">
        <f t="shared" si="2"/>
        <v>12</v>
      </c>
      <c r="I10" s="9">
        <f t="shared" si="2"/>
        <v>21</v>
      </c>
      <c r="J10" s="9">
        <f t="shared" si="2"/>
        <v>16</v>
      </c>
      <c r="K10" s="9">
        <f t="shared" si="2"/>
        <v>19</v>
      </c>
      <c r="L10" s="9">
        <f t="shared" si="2"/>
        <v>16</v>
      </c>
      <c r="M10" s="9">
        <f t="shared" si="2"/>
        <v>24</v>
      </c>
      <c r="N10" s="9">
        <f t="shared" si="2"/>
        <v>23</v>
      </c>
      <c r="O10" s="9">
        <f t="shared" si="2"/>
        <v>16</v>
      </c>
      <c r="P10" s="9">
        <f t="shared" si="2"/>
        <v>13</v>
      </c>
      <c r="Q10" s="9">
        <f t="shared" si="2"/>
        <v>17</v>
      </c>
      <c r="R10" s="9">
        <f t="shared" si="2"/>
        <v>18</v>
      </c>
      <c r="S10" s="9">
        <f t="shared" si="2"/>
        <v>24</v>
      </c>
      <c r="T10" s="9">
        <f t="shared" si="2"/>
        <v>29</v>
      </c>
      <c r="U10" s="9">
        <f t="shared" si="2"/>
        <v>17</v>
      </c>
      <c r="V10" s="9">
        <f t="shared" si="2"/>
        <v>9</v>
      </c>
      <c r="W10" s="9">
        <f t="shared" si="2"/>
        <v>14</v>
      </c>
      <c r="X10" s="9">
        <f t="shared" si="2"/>
        <v>23</v>
      </c>
      <c r="Y10" s="9">
        <f t="shared" si="2"/>
        <v>16</v>
      </c>
      <c r="Z10" s="9">
        <f t="shared" si="2"/>
        <v>18</v>
      </c>
      <c r="AA10" s="9">
        <f t="shared" si="2"/>
        <v>20</v>
      </c>
      <c r="AB10" s="9">
        <f t="shared" si="2"/>
        <v>10</v>
      </c>
      <c r="AC10" s="9">
        <f t="shared" si="2"/>
        <v>32</v>
      </c>
      <c r="AD10" s="9">
        <f t="shared" si="2"/>
        <v>16</v>
      </c>
      <c r="AE10" s="9">
        <f t="shared" si="2"/>
        <v>18</v>
      </c>
      <c r="AF10" s="9" t="str">
        <f t="shared" si="2"/>
        <v/>
      </c>
      <c r="AG10" s="16">
        <f>SUM(B10:AF10)</f>
        <v>557</v>
      </c>
      <c r="AH10" s="44">
        <f>AVERAGE(B10:AE10)</f>
        <v>18.566666666666666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62"/>
      <c r="AH12" s="263"/>
    </row>
    <row r="13" spans="1:34" ht="15.75" thickBot="1">
      <c r="A13" s="103" t="s">
        <v>17</v>
      </c>
      <c r="B13" s="46">
        <v>1</v>
      </c>
      <c r="C13" s="46">
        <v>0</v>
      </c>
      <c r="D13" s="46">
        <v>0</v>
      </c>
      <c r="E13" s="45">
        <v>2</v>
      </c>
      <c r="F13" s="46">
        <v>0</v>
      </c>
      <c r="G13" s="46">
        <v>1</v>
      </c>
      <c r="H13" s="45">
        <v>0</v>
      </c>
      <c r="I13" s="46">
        <v>0</v>
      </c>
      <c r="J13" s="46">
        <v>0</v>
      </c>
      <c r="K13" s="46">
        <v>2</v>
      </c>
      <c r="L13" s="46">
        <v>0</v>
      </c>
      <c r="M13" s="46">
        <v>0</v>
      </c>
      <c r="N13" s="46">
        <v>0</v>
      </c>
      <c r="O13" s="46">
        <v>0</v>
      </c>
      <c r="P13" s="46">
        <v>1</v>
      </c>
      <c r="Q13" s="46">
        <v>0</v>
      </c>
      <c r="R13" s="45">
        <v>0</v>
      </c>
      <c r="S13" s="46">
        <v>2</v>
      </c>
      <c r="T13" s="46">
        <v>0</v>
      </c>
      <c r="U13" s="46">
        <v>0</v>
      </c>
      <c r="V13" s="46">
        <v>0</v>
      </c>
      <c r="W13" s="46">
        <v>1</v>
      </c>
      <c r="X13" s="46">
        <v>0</v>
      </c>
      <c r="Y13" s="46">
        <v>1</v>
      </c>
      <c r="Z13" s="46">
        <v>1</v>
      </c>
      <c r="AA13" s="46">
        <v>0</v>
      </c>
      <c r="AB13" s="46">
        <v>0</v>
      </c>
      <c r="AC13" s="46">
        <v>1</v>
      </c>
      <c r="AD13" s="46">
        <v>1</v>
      </c>
      <c r="AE13" s="46">
        <v>1</v>
      </c>
      <c r="AF13" s="99"/>
      <c r="AG13" s="117">
        <f>SUM(B13:AF13)</f>
        <v>15</v>
      </c>
      <c r="AH13" s="41">
        <f>AVERAGE(B13:AE13)</f>
        <v>0.5</v>
      </c>
    </row>
    <row r="14" spans="1:34">
      <c r="A14" s="103" t="s">
        <v>81</v>
      </c>
      <c r="B14" s="21">
        <v>0</v>
      </c>
      <c r="C14" s="21">
        <v>1</v>
      </c>
      <c r="D14" s="21">
        <v>1</v>
      </c>
      <c r="E14" s="21">
        <v>2</v>
      </c>
      <c r="F14" s="21">
        <v>0</v>
      </c>
      <c r="G14" s="21">
        <v>1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0</v>
      </c>
      <c r="P14" s="21">
        <v>2</v>
      </c>
      <c r="Q14" s="21">
        <v>2</v>
      </c>
      <c r="R14" s="10">
        <v>1</v>
      </c>
      <c r="S14" s="10">
        <v>1</v>
      </c>
      <c r="T14" s="10">
        <v>1</v>
      </c>
      <c r="U14" s="10">
        <v>0</v>
      </c>
      <c r="V14" s="10">
        <v>1</v>
      </c>
      <c r="W14" s="10">
        <v>1</v>
      </c>
      <c r="X14" s="10">
        <v>0</v>
      </c>
      <c r="Y14" s="10">
        <v>1</v>
      </c>
      <c r="Z14" s="10">
        <v>0</v>
      </c>
      <c r="AA14" s="10">
        <v>0</v>
      </c>
      <c r="AB14" s="10">
        <v>2</v>
      </c>
      <c r="AC14" s="10">
        <v>0</v>
      </c>
      <c r="AD14" s="10">
        <v>0</v>
      </c>
      <c r="AE14" s="10">
        <v>1</v>
      </c>
      <c r="AF14" s="96">
        <v>0</v>
      </c>
      <c r="AG14" s="118">
        <f t="shared" ref="AG14:AG16" si="3">SUM(B14:AF14)</f>
        <v>20</v>
      </c>
      <c r="AH14" s="42">
        <f t="shared" ref="AH14:AH16" si="4">AVERAGE(B14:AE14)</f>
        <v>0.66666666666666663</v>
      </c>
    </row>
    <row r="15" spans="1:34">
      <c r="A15" s="103" t="s">
        <v>50</v>
      </c>
      <c r="B15" s="2">
        <v>4</v>
      </c>
      <c r="C15" s="20">
        <v>2</v>
      </c>
      <c r="D15" s="20">
        <v>2</v>
      </c>
      <c r="E15" s="20">
        <v>4</v>
      </c>
      <c r="F15" s="20">
        <v>7</v>
      </c>
      <c r="G15" s="20">
        <v>3</v>
      </c>
      <c r="H15" s="20">
        <v>6</v>
      </c>
      <c r="I15" s="2">
        <v>2</v>
      </c>
      <c r="J15" s="20">
        <v>1</v>
      </c>
      <c r="K15" s="20">
        <v>4</v>
      </c>
      <c r="L15" s="20">
        <v>7</v>
      </c>
      <c r="M15" s="20">
        <v>6</v>
      </c>
      <c r="N15" s="20">
        <v>5</v>
      </c>
      <c r="O15" s="20">
        <v>1</v>
      </c>
      <c r="P15" s="20">
        <v>8</v>
      </c>
      <c r="Q15" s="20">
        <v>5</v>
      </c>
      <c r="R15" s="20">
        <v>2</v>
      </c>
      <c r="S15" s="20">
        <v>2</v>
      </c>
      <c r="T15" s="20">
        <v>2</v>
      </c>
      <c r="U15" s="2">
        <v>3</v>
      </c>
      <c r="V15" s="20">
        <v>5</v>
      </c>
      <c r="W15" s="20">
        <v>4</v>
      </c>
      <c r="X15" s="20">
        <v>3</v>
      </c>
      <c r="Y15" s="20">
        <v>1</v>
      </c>
      <c r="Z15" s="20">
        <v>3</v>
      </c>
      <c r="AA15" s="20">
        <v>2</v>
      </c>
      <c r="AB15" s="20">
        <v>2</v>
      </c>
      <c r="AC15" s="20">
        <v>0</v>
      </c>
      <c r="AD15" s="20">
        <v>2</v>
      </c>
      <c r="AE15" s="20">
        <v>1</v>
      </c>
      <c r="AF15" s="157"/>
      <c r="AG15" s="118">
        <f t="shared" si="3"/>
        <v>99</v>
      </c>
      <c r="AH15" s="42">
        <f t="shared" si="4"/>
        <v>3.3</v>
      </c>
    </row>
    <row r="16" spans="1:34" ht="15.75" thickBot="1">
      <c r="A16" s="103" t="s">
        <v>51</v>
      </c>
      <c r="B16" s="7">
        <v>3</v>
      </c>
      <c r="C16" s="33">
        <v>0</v>
      </c>
      <c r="D16" s="33">
        <v>2</v>
      </c>
      <c r="E16" s="33">
        <v>1</v>
      </c>
      <c r="F16" s="33">
        <v>1</v>
      </c>
      <c r="G16" s="33">
        <v>3</v>
      </c>
      <c r="H16" s="33">
        <v>2</v>
      </c>
      <c r="I16" s="33">
        <v>1</v>
      </c>
      <c r="J16" s="33">
        <v>2</v>
      </c>
      <c r="K16" s="33">
        <v>2</v>
      </c>
      <c r="L16" s="33">
        <v>0</v>
      </c>
      <c r="M16" s="33">
        <v>4</v>
      </c>
      <c r="N16" s="33">
        <v>3</v>
      </c>
      <c r="O16" s="33">
        <v>1</v>
      </c>
      <c r="P16" s="33">
        <v>1</v>
      </c>
      <c r="Q16" s="33">
        <v>2</v>
      </c>
      <c r="R16" s="33">
        <v>2</v>
      </c>
      <c r="S16" s="33">
        <v>0</v>
      </c>
      <c r="T16" s="33">
        <v>1</v>
      </c>
      <c r="U16" s="7">
        <v>3</v>
      </c>
      <c r="V16" s="33">
        <v>1</v>
      </c>
      <c r="W16" s="33">
        <v>1</v>
      </c>
      <c r="X16" s="33">
        <v>2</v>
      </c>
      <c r="Y16" s="33">
        <v>1</v>
      </c>
      <c r="Z16" s="33">
        <v>2</v>
      </c>
      <c r="AA16" s="33">
        <v>2</v>
      </c>
      <c r="AB16" s="33">
        <v>2</v>
      </c>
      <c r="AC16" s="7">
        <v>2</v>
      </c>
      <c r="AD16" s="7">
        <v>1</v>
      </c>
      <c r="AE16" s="7">
        <v>1</v>
      </c>
      <c r="AF16" s="13"/>
      <c r="AG16" s="119">
        <f t="shared" si="3"/>
        <v>49</v>
      </c>
      <c r="AH16" s="43">
        <f t="shared" si="4"/>
        <v>1.6333333333333333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8</v>
      </c>
      <c r="C18" s="9">
        <f t="shared" ref="C18:AF18" si="5">IF(C16 &lt;&gt; "",SUM(C13:C16),"")</f>
        <v>3</v>
      </c>
      <c r="D18" s="9">
        <f t="shared" si="5"/>
        <v>5</v>
      </c>
      <c r="E18" s="9">
        <f t="shared" si="5"/>
        <v>9</v>
      </c>
      <c r="F18" s="9">
        <f t="shared" si="5"/>
        <v>8</v>
      </c>
      <c r="G18" s="9">
        <f t="shared" si="5"/>
        <v>8</v>
      </c>
      <c r="H18" s="9">
        <f t="shared" si="5"/>
        <v>8</v>
      </c>
      <c r="I18" s="9">
        <f t="shared" si="5"/>
        <v>4</v>
      </c>
      <c r="J18" s="9">
        <f t="shared" si="5"/>
        <v>3</v>
      </c>
      <c r="K18" s="9">
        <f t="shared" si="5"/>
        <v>8</v>
      </c>
      <c r="L18" s="9">
        <f t="shared" si="5"/>
        <v>7</v>
      </c>
      <c r="M18" s="9">
        <f t="shared" si="5"/>
        <v>10</v>
      </c>
      <c r="N18" s="9">
        <f t="shared" si="5"/>
        <v>9</v>
      </c>
      <c r="O18" s="9">
        <f t="shared" si="5"/>
        <v>2</v>
      </c>
      <c r="P18" s="9">
        <f t="shared" si="5"/>
        <v>12</v>
      </c>
      <c r="Q18" s="9">
        <f t="shared" si="5"/>
        <v>9</v>
      </c>
      <c r="R18" s="9">
        <f t="shared" si="5"/>
        <v>5</v>
      </c>
      <c r="S18" s="9">
        <f t="shared" si="5"/>
        <v>5</v>
      </c>
      <c r="T18" s="9">
        <f t="shared" si="5"/>
        <v>4</v>
      </c>
      <c r="U18" s="9">
        <f t="shared" si="5"/>
        <v>6</v>
      </c>
      <c r="V18" s="9">
        <f t="shared" si="5"/>
        <v>7</v>
      </c>
      <c r="W18" s="9">
        <f t="shared" si="5"/>
        <v>7</v>
      </c>
      <c r="X18" s="9">
        <f t="shared" si="5"/>
        <v>5</v>
      </c>
      <c r="Y18" s="9">
        <f t="shared" si="5"/>
        <v>4</v>
      </c>
      <c r="Z18" s="9">
        <f t="shared" si="5"/>
        <v>6</v>
      </c>
      <c r="AA18" s="9">
        <f t="shared" si="5"/>
        <v>4</v>
      </c>
      <c r="AB18" s="9">
        <f t="shared" si="5"/>
        <v>6</v>
      </c>
      <c r="AC18" s="9">
        <f t="shared" si="5"/>
        <v>3</v>
      </c>
      <c r="AD18" s="9">
        <f t="shared" si="5"/>
        <v>4</v>
      </c>
      <c r="AE18" s="9">
        <f t="shared" si="5"/>
        <v>4</v>
      </c>
      <c r="AF18" s="9" t="str">
        <f t="shared" si="5"/>
        <v/>
      </c>
      <c r="AG18" s="26">
        <f>SUM(B18:AF18)</f>
        <v>183</v>
      </c>
      <c r="AH18" s="44">
        <f>AVERAGE(B18:AE18)</f>
        <v>6.1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26</v>
      </c>
      <c r="C20" s="29">
        <f t="shared" ref="C20:AF20" si="6">IF(C18&lt;&gt;"",SUM(C10,C18),"")</f>
        <v>20</v>
      </c>
      <c r="D20" s="29">
        <f t="shared" si="6"/>
        <v>17</v>
      </c>
      <c r="E20" s="29">
        <f t="shared" si="6"/>
        <v>38</v>
      </c>
      <c r="F20" s="29">
        <f t="shared" si="6"/>
        <v>34</v>
      </c>
      <c r="G20" s="29">
        <f t="shared" si="6"/>
        <v>22</v>
      </c>
      <c r="H20" s="29">
        <f t="shared" si="6"/>
        <v>20</v>
      </c>
      <c r="I20" s="29">
        <f t="shared" si="6"/>
        <v>25</v>
      </c>
      <c r="J20" s="29">
        <f t="shared" si="6"/>
        <v>19</v>
      </c>
      <c r="K20" s="29">
        <f t="shared" si="6"/>
        <v>27</v>
      </c>
      <c r="L20" s="29">
        <f t="shared" si="6"/>
        <v>23</v>
      </c>
      <c r="M20" s="29">
        <f t="shared" si="6"/>
        <v>34</v>
      </c>
      <c r="N20" s="29">
        <f t="shared" si="6"/>
        <v>32</v>
      </c>
      <c r="O20" s="29">
        <f t="shared" si="6"/>
        <v>18</v>
      </c>
      <c r="P20" s="29">
        <f t="shared" si="6"/>
        <v>25</v>
      </c>
      <c r="Q20" s="29">
        <f t="shared" si="6"/>
        <v>26</v>
      </c>
      <c r="R20" s="29">
        <f t="shared" si="6"/>
        <v>23</v>
      </c>
      <c r="S20" s="29">
        <f t="shared" si="6"/>
        <v>29</v>
      </c>
      <c r="T20" s="29">
        <f t="shared" si="6"/>
        <v>33</v>
      </c>
      <c r="U20" s="29">
        <f t="shared" si="6"/>
        <v>23</v>
      </c>
      <c r="V20" s="29">
        <f t="shared" si="6"/>
        <v>16</v>
      </c>
      <c r="W20" s="29">
        <f t="shared" si="6"/>
        <v>21</v>
      </c>
      <c r="X20" s="29">
        <f t="shared" si="6"/>
        <v>28</v>
      </c>
      <c r="Y20" s="29">
        <f t="shared" si="6"/>
        <v>20</v>
      </c>
      <c r="Z20" s="29">
        <f t="shared" si="6"/>
        <v>24</v>
      </c>
      <c r="AA20" s="29">
        <f t="shared" si="6"/>
        <v>24</v>
      </c>
      <c r="AB20" s="29">
        <f t="shared" si="6"/>
        <v>16</v>
      </c>
      <c r="AC20" s="29">
        <f t="shared" si="6"/>
        <v>35</v>
      </c>
      <c r="AD20" s="29">
        <f t="shared" si="6"/>
        <v>20</v>
      </c>
      <c r="AE20" s="29">
        <f t="shared" si="6"/>
        <v>22</v>
      </c>
      <c r="AF20" s="29" t="str">
        <f t="shared" si="6"/>
        <v/>
      </c>
      <c r="AG20" s="28">
        <f>SUM(AG10,AG18)</f>
        <v>740</v>
      </c>
      <c r="AH20" s="44">
        <f>AVERAGE(B20:AE20)</f>
        <v>24.666666666666668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H14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I23"/>
  <sheetViews>
    <sheetView topLeftCell="A12" workbookViewId="0">
      <selection activeCell="AH4" sqref="AH4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17</v>
      </c>
      <c r="C4" s="21">
        <v>16</v>
      </c>
      <c r="D4" s="21">
        <v>11</v>
      </c>
      <c r="E4" s="21">
        <v>17</v>
      </c>
      <c r="F4" s="21">
        <v>17</v>
      </c>
      <c r="G4" s="21">
        <v>17</v>
      </c>
      <c r="H4" s="21">
        <v>13</v>
      </c>
      <c r="I4" s="21">
        <v>15</v>
      </c>
      <c r="J4" s="21">
        <v>20</v>
      </c>
      <c r="K4" s="21">
        <v>16</v>
      </c>
      <c r="L4" s="21">
        <v>8</v>
      </c>
      <c r="M4" s="21">
        <v>13</v>
      </c>
      <c r="N4" s="21">
        <v>16</v>
      </c>
      <c r="O4" s="21">
        <v>16</v>
      </c>
      <c r="P4" s="21">
        <v>16</v>
      </c>
      <c r="Q4" s="21">
        <v>14</v>
      </c>
      <c r="R4" s="10">
        <v>20</v>
      </c>
      <c r="S4" s="10">
        <v>14</v>
      </c>
      <c r="T4" s="10">
        <v>10</v>
      </c>
      <c r="U4" s="10">
        <v>11</v>
      </c>
      <c r="V4" s="10">
        <v>13</v>
      </c>
      <c r="W4" s="10">
        <v>12</v>
      </c>
      <c r="X4" s="10">
        <v>17</v>
      </c>
      <c r="Y4" s="10">
        <v>16</v>
      </c>
      <c r="Z4" s="10">
        <v>14</v>
      </c>
      <c r="AA4" s="10">
        <v>11</v>
      </c>
      <c r="AB4" s="10">
        <v>13</v>
      </c>
      <c r="AC4" s="10">
        <v>11</v>
      </c>
      <c r="AD4" s="10">
        <v>11</v>
      </c>
      <c r="AE4" s="10">
        <v>17</v>
      </c>
      <c r="AF4" s="96">
        <v>15</v>
      </c>
      <c r="AG4" s="117">
        <f>SUM(B4:AF4)</f>
        <v>447</v>
      </c>
      <c r="AH4" s="41">
        <f>ROUND(AVERAGE(B4:AF4),0)</f>
        <v>14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1</v>
      </c>
      <c r="K5" s="46">
        <v>1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1</v>
      </c>
      <c r="Z5" s="45">
        <v>0</v>
      </c>
      <c r="AA5" s="45">
        <v>0</v>
      </c>
      <c r="AB5" s="45">
        <v>1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5</v>
      </c>
      <c r="AH5" s="42">
        <f t="shared" ref="AH5:AH8" si="1">ROUND(AVERAGE(B5:AF5),0)</f>
        <v>0</v>
      </c>
    </row>
    <row r="6" spans="1:34">
      <c r="A6" s="4" t="s">
        <v>6</v>
      </c>
      <c r="B6" s="20">
        <v>1</v>
      </c>
      <c r="C6" s="20">
        <v>2</v>
      </c>
      <c r="D6" s="20">
        <v>6</v>
      </c>
      <c r="E6" s="20">
        <v>4</v>
      </c>
      <c r="F6" s="20">
        <v>4</v>
      </c>
      <c r="G6" s="20">
        <v>3</v>
      </c>
      <c r="H6" s="20">
        <v>4</v>
      </c>
      <c r="I6" s="20">
        <v>7</v>
      </c>
      <c r="J6" s="20">
        <v>5</v>
      </c>
      <c r="K6" s="20">
        <v>8</v>
      </c>
      <c r="L6" s="20">
        <v>8</v>
      </c>
      <c r="M6" s="20">
        <v>4</v>
      </c>
      <c r="N6" s="20">
        <v>7</v>
      </c>
      <c r="O6" s="20">
        <v>1</v>
      </c>
      <c r="P6" s="20">
        <v>1</v>
      </c>
      <c r="Q6" s="20">
        <v>4</v>
      </c>
      <c r="R6" s="2">
        <v>8</v>
      </c>
      <c r="S6" s="2">
        <v>2</v>
      </c>
      <c r="T6" s="20">
        <v>8</v>
      </c>
      <c r="U6" s="2">
        <v>5</v>
      </c>
      <c r="V6" s="2">
        <v>9</v>
      </c>
      <c r="W6" s="2">
        <v>5</v>
      </c>
      <c r="X6" s="2">
        <v>5</v>
      </c>
      <c r="Y6" s="2">
        <v>3</v>
      </c>
      <c r="Z6" s="2">
        <v>2</v>
      </c>
      <c r="AA6" s="2">
        <v>3</v>
      </c>
      <c r="AB6" s="2">
        <v>8</v>
      </c>
      <c r="AC6" s="2">
        <v>4</v>
      </c>
      <c r="AD6" s="2">
        <v>4</v>
      </c>
      <c r="AE6" s="2">
        <v>9</v>
      </c>
      <c r="AF6" s="97">
        <v>3</v>
      </c>
      <c r="AG6" s="118">
        <f t="shared" si="0"/>
        <v>147</v>
      </c>
      <c r="AH6" s="42">
        <f t="shared" si="1"/>
        <v>5</v>
      </c>
    </row>
    <row r="7" spans="1:34">
      <c r="A7" s="4" t="s">
        <v>7</v>
      </c>
      <c r="B7" s="2">
        <v>0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0">
        <v>2</v>
      </c>
      <c r="I7" s="2">
        <v>0</v>
      </c>
      <c r="J7" s="2">
        <v>0</v>
      </c>
      <c r="K7" s="2">
        <v>0</v>
      </c>
      <c r="L7" s="2">
        <v>1</v>
      </c>
      <c r="M7" s="2">
        <v>2</v>
      </c>
      <c r="N7" s="2">
        <v>2</v>
      </c>
      <c r="O7" s="2">
        <v>0</v>
      </c>
      <c r="P7" s="20">
        <v>2</v>
      </c>
      <c r="Q7" s="2">
        <v>1</v>
      </c>
      <c r="R7" s="2">
        <v>0</v>
      </c>
      <c r="S7" s="2">
        <v>1</v>
      </c>
      <c r="T7" s="2">
        <v>1</v>
      </c>
      <c r="U7" s="2">
        <v>1</v>
      </c>
      <c r="V7" s="2">
        <v>1</v>
      </c>
      <c r="W7" s="2">
        <v>0</v>
      </c>
      <c r="X7" s="2">
        <v>0</v>
      </c>
      <c r="Y7" s="2">
        <v>1</v>
      </c>
      <c r="Z7" s="2">
        <v>0</v>
      </c>
      <c r="AA7" s="2">
        <v>2</v>
      </c>
      <c r="AB7" s="2">
        <v>0</v>
      </c>
      <c r="AC7" s="2">
        <v>1</v>
      </c>
      <c r="AD7" s="2">
        <v>3</v>
      </c>
      <c r="AE7" s="2">
        <v>1</v>
      </c>
      <c r="AF7" s="97">
        <v>0</v>
      </c>
      <c r="AG7" s="118">
        <f t="shared" si="0"/>
        <v>27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1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18</v>
      </c>
      <c r="C10" s="9">
        <f t="shared" ref="C10:AF10" si="2">IF(C4&lt;&gt;"",SUM(C4:C8),"")</f>
        <v>19</v>
      </c>
      <c r="D10" s="9">
        <f t="shared" si="2"/>
        <v>18</v>
      </c>
      <c r="E10" s="9">
        <f t="shared" si="2"/>
        <v>23</v>
      </c>
      <c r="F10" s="9">
        <f t="shared" si="2"/>
        <v>22</v>
      </c>
      <c r="G10" s="9">
        <f t="shared" si="2"/>
        <v>21</v>
      </c>
      <c r="H10" s="9">
        <f t="shared" si="2"/>
        <v>19</v>
      </c>
      <c r="I10" s="9">
        <f t="shared" si="2"/>
        <v>22</v>
      </c>
      <c r="J10" s="9">
        <f t="shared" si="2"/>
        <v>26</v>
      </c>
      <c r="K10" s="9">
        <f t="shared" si="2"/>
        <v>25</v>
      </c>
      <c r="L10" s="9">
        <f t="shared" si="2"/>
        <v>17</v>
      </c>
      <c r="M10" s="9">
        <f t="shared" si="2"/>
        <v>19</v>
      </c>
      <c r="N10" s="9">
        <f t="shared" si="2"/>
        <v>25</v>
      </c>
      <c r="O10" s="9">
        <f t="shared" si="2"/>
        <v>17</v>
      </c>
      <c r="P10" s="9">
        <f t="shared" si="2"/>
        <v>19</v>
      </c>
      <c r="Q10" s="9">
        <f t="shared" si="2"/>
        <v>19</v>
      </c>
      <c r="R10" s="9">
        <f t="shared" si="2"/>
        <v>28</v>
      </c>
      <c r="S10" s="9">
        <f t="shared" si="2"/>
        <v>17</v>
      </c>
      <c r="T10" s="9">
        <f t="shared" si="2"/>
        <v>19</v>
      </c>
      <c r="U10" s="9">
        <f t="shared" si="2"/>
        <v>17</v>
      </c>
      <c r="V10" s="9">
        <f t="shared" si="2"/>
        <v>23</v>
      </c>
      <c r="W10" s="9">
        <f t="shared" si="2"/>
        <v>17</v>
      </c>
      <c r="X10" s="9">
        <f t="shared" si="2"/>
        <v>23</v>
      </c>
      <c r="Y10" s="9">
        <f t="shared" si="2"/>
        <v>21</v>
      </c>
      <c r="Z10" s="9">
        <f t="shared" si="2"/>
        <v>16</v>
      </c>
      <c r="AA10" s="9">
        <f t="shared" si="2"/>
        <v>16</v>
      </c>
      <c r="AB10" s="9">
        <f t="shared" si="2"/>
        <v>22</v>
      </c>
      <c r="AC10" s="9">
        <f t="shared" si="2"/>
        <v>16</v>
      </c>
      <c r="AD10" s="9">
        <f t="shared" si="2"/>
        <v>18</v>
      </c>
      <c r="AE10" s="9">
        <f t="shared" si="2"/>
        <v>27</v>
      </c>
      <c r="AF10" s="9">
        <f t="shared" si="2"/>
        <v>18</v>
      </c>
      <c r="AG10" s="16">
        <f>SUM(B10:AF10)</f>
        <v>627</v>
      </c>
      <c r="AH10" s="44">
        <f>SUM(AH4:AH9)</f>
        <v>20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1</v>
      </c>
      <c r="C13" s="159">
        <v>0</v>
      </c>
      <c r="D13" s="159">
        <v>1</v>
      </c>
      <c r="E13" s="159">
        <v>1</v>
      </c>
      <c r="F13" s="159">
        <v>0</v>
      </c>
      <c r="G13" s="159">
        <v>0</v>
      </c>
      <c r="H13" s="160">
        <v>0</v>
      </c>
      <c r="I13" s="159">
        <v>1</v>
      </c>
      <c r="J13" s="159">
        <v>0</v>
      </c>
      <c r="K13" s="159">
        <v>0</v>
      </c>
      <c r="L13" s="159">
        <v>1</v>
      </c>
      <c r="M13" s="159">
        <v>0</v>
      </c>
      <c r="N13" s="159">
        <v>0</v>
      </c>
      <c r="O13" s="159">
        <v>0</v>
      </c>
      <c r="P13" s="159">
        <v>4</v>
      </c>
      <c r="Q13" s="159">
        <v>0</v>
      </c>
      <c r="R13" s="159">
        <v>1</v>
      </c>
      <c r="S13" s="159">
        <v>0</v>
      </c>
      <c r="T13" s="159">
        <v>1</v>
      </c>
      <c r="U13" s="159">
        <v>0</v>
      </c>
      <c r="V13" s="159">
        <v>2</v>
      </c>
      <c r="W13" s="159">
        <v>0</v>
      </c>
      <c r="X13" s="159">
        <v>0</v>
      </c>
      <c r="Y13" s="159">
        <v>0</v>
      </c>
      <c r="Z13" s="159">
        <v>0</v>
      </c>
      <c r="AA13" s="159">
        <v>1</v>
      </c>
      <c r="AB13" s="159">
        <v>1</v>
      </c>
      <c r="AC13" s="159">
        <v>0</v>
      </c>
      <c r="AD13" s="159">
        <v>0</v>
      </c>
      <c r="AE13" s="159">
        <v>0</v>
      </c>
      <c r="AF13" s="161">
        <v>1</v>
      </c>
      <c r="AG13" s="17">
        <f>SUM(B13:AF13)</f>
        <v>16</v>
      </c>
      <c r="AH13" s="115">
        <f>ROUND(AVERAGE(B13:AF13),0)</f>
        <v>1</v>
      </c>
    </row>
    <row r="14" spans="1:34">
      <c r="A14" s="4" t="s">
        <v>81</v>
      </c>
      <c r="B14" s="20">
        <v>1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1</v>
      </c>
      <c r="I14" s="20">
        <v>0</v>
      </c>
      <c r="J14" s="20">
        <v>0</v>
      </c>
      <c r="K14" s="20">
        <v>2</v>
      </c>
      <c r="L14" s="20">
        <v>1</v>
      </c>
      <c r="M14" s="20">
        <v>1</v>
      </c>
      <c r="N14" s="20">
        <v>2</v>
      </c>
      <c r="O14" s="20">
        <v>1</v>
      </c>
      <c r="P14" s="20">
        <v>0</v>
      </c>
      <c r="Q14" s="20">
        <v>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3</v>
      </c>
      <c r="X14" s="2">
        <v>0</v>
      </c>
      <c r="Y14" s="2">
        <v>1</v>
      </c>
      <c r="Z14" s="2">
        <v>0</v>
      </c>
      <c r="AA14" s="2">
        <v>0</v>
      </c>
      <c r="AB14" s="2">
        <v>1</v>
      </c>
      <c r="AC14" s="2">
        <v>0</v>
      </c>
      <c r="AD14" s="2">
        <v>0</v>
      </c>
      <c r="AE14" s="2">
        <v>0</v>
      </c>
      <c r="AF14" s="12">
        <v>2</v>
      </c>
      <c r="AG14" s="18">
        <f>SUM(B14:AF14)</f>
        <v>18</v>
      </c>
      <c r="AH14" s="120">
        <f t="shared" ref="AH14:AH16" si="3">ROUND(AVERAGE(B14:AF14),0)</f>
        <v>1</v>
      </c>
    </row>
    <row r="15" spans="1:34">
      <c r="A15" s="4" t="s">
        <v>50</v>
      </c>
      <c r="B15" s="2">
        <v>0</v>
      </c>
      <c r="C15" s="20">
        <v>0</v>
      </c>
      <c r="D15" s="20">
        <v>9</v>
      </c>
      <c r="E15" s="20">
        <v>2</v>
      </c>
      <c r="F15" s="20">
        <v>1</v>
      </c>
      <c r="G15" s="20">
        <v>6</v>
      </c>
      <c r="H15" s="20">
        <v>4</v>
      </c>
      <c r="I15" s="2">
        <v>5</v>
      </c>
      <c r="J15" s="20">
        <v>3</v>
      </c>
      <c r="K15" s="20">
        <v>0</v>
      </c>
      <c r="L15" s="20">
        <v>2</v>
      </c>
      <c r="M15" s="20">
        <v>3</v>
      </c>
      <c r="N15" s="20">
        <v>3</v>
      </c>
      <c r="O15" s="20">
        <v>2</v>
      </c>
      <c r="P15" s="20">
        <v>4</v>
      </c>
      <c r="Q15" s="20">
        <v>4</v>
      </c>
      <c r="R15" s="20">
        <v>2</v>
      </c>
      <c r="S15" s="20">
        <v>4</v>
      </c>
      <c r="T15" s="20">
        <v>3</v>
      </c>
      <c r="U15" s="2">
        <v>1</v>
      </c>
      <c r="V15" s="20">
        <v>2</v>
      </c>
      <c r="W15" s="20">
        <v>1</v>
      </c>
      <c r="X15" s="20">
        <v>4</v>
      </c>
      <c r="Y15" s="20">
        <v>3</v>
      </c>
      <c r="Z15" s="20">
        <v>5</v>
      </c>
      <c r="AA15" s="20">
        <v>5</v>
      </c>
      <c r="AB15" s="20">
        <v>5</v>
      </c>
      <c r="AC15" s="20">
        <v>3</v>
      </c>
      <c r="AD15" s="20">
        <v>3</v>
      </c>
      <c r="AE15" s="20">
        <v>4</v>
      </c>
      <c r="AF15" s="157">
        <v>4</v>
      </c>
      <c r="AG15" s="18">
        <f t="shared" ref="AG15:AG16" si="4">SUM(B15:AF15)</f>
        <v>97</v>
      </c>
      <c r="AH15" s="120">
        <f t="shared" si="3"/>
        <v>3</v>
      </c>
    </row>
    <row r="16" spans="1:34" ht="15.75" thickBot="1">
      <c r="A16" s="6" t="s">
        <v>51</v>
      </c>
      <c r="B16" s="7">
        <v>4</v>
      </c>
      <c r="C16" s="33">
        <v>3</v>
      </c>
      <c r="D16" s="33">
        <v>1</v>
      </c>
      <c r="E16" s="33">
        <v>0</v>
      </c>
      <c r="F16" s="33">
        <v>2</v>
      </c>
      <c r="G16" s="33">
        <v>3</v>
      </c>
      <c r="H16" s="33">
        <v>3</v>
      </c>
      <c r="I16" s="33">
        <v>1</v>
      </c>
      <c r="J16" s="33">
        <v>1</v>
      </c>
      <c r="K16" s="33">
        <v>4</v>
      </c>
      <c r="L16" s="33">
        <v>2</v>
      </c>
      <c r="M16" s="33">
        <v>0</v>
      </c>
      <c r="N16" s="33">
        <v>1</v>
      </c>
      <c r="O16" s="33">
        <v>1</v>
      </c>
      <c r="P16" s="33">
        <v>2</v>
      </c>
      <c r="Q16" s="33">
        <v>1</v>
      </c>
      <c r="R16" s="33">
        <v>2</v>
      </c>
      <c r="S16" s="33">
        <v>1</v>
      </c>
      <c r="T16" s="33">
        <v>2</v>
      </c>
      <c r="U16" s="7">
        <v>2</v>
      </c>
      <c r="V16" s="33">
        <v>2</v>
      </c>
      <c r="W16" s="33">
        <v>1</v>
      </c>
      <c r="X16" s="33">
        <v>2</v>
      </c>
      <c r="Y16" s="33">
        <v>2</v>
      </c>
      <c r="Z16" s="33">
        <v>0</v>
      </c>
      <c r="AA16" s="33">
        <v>1</v>
      </c>
      <c r="AB16" s="33">
        <v>2</v>
      </c>
      <c r="AC16" s="33">
        <v>1</v>
      </c>
      <c r="AD16" s="33">
        <v>2</v>
      </c>
      <c r="AE16" s="7">
        <v>0</v>
      </c>
      <c r="AF16" s="13">
        <v>1</v>
      </c>
      <c r="AG16" s="19">
        <f t="shared" si="4"/>
        <v>50</v>
      </c>
      <c r="AH16" s="121">
        <f t="shared" si="3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6</v>
      </c>
      <c r="C18" s="9">
        <f t="shared" ref="C18:AF18" si="5">IF(C16 &lt;&gt; "",SUM(C13:C16),"")</f>
        <v>3</v>
      </c>
      <c r="D18" s="9">
        <f t="shared" si="5"/>
        <v>11</v>
      </c>
      <c r="E18" s="9">
        <f t="shared" si="5"/>
        <v>3</v>
      </c>
      <c r="F18" s="9">
        <f t="shared" si="5"/>
        <v>3</v>
      </c>
      <c r="G18" s="9">
        <f t="shared" si="5"/>
        <v>10</v>
      </c>
      <c r="H18" s="9">
        <f t="shared" si="5"/>
        <v>8</v>
      </c>
      <c r="I18" s="9">
        <f t="shared" si="5"/>
        <v>7</v>
      </c>
      <c r="J18" s="9">
        <f t="shared" si="5"/>
        <v>4</v>
      </c>
      <c r="K18" s="9">
        <f t="shared" si="5"/>
        <v>6</v>
      </c>
      <c r="L18" s="9">
        <f t="shared" si="5"/>
        <v>6</v>
      </c>
      <c r="M18" s="9">
        <f t="shared" si="5"/>
        <v>4</v>
      </c>
      <c r="N18" s="9">
        <f t="shared" si="5"/>
        <v>6</v>
      </c>
      <c r="O18" s="9">
        <f t="shared" si="5"/>
        <v>4</v>
      </c>
      <c r="P18" s="9">
        <f t="shared" si="5"/>
        <v>10</v>
      </c>
      <c r="Q18" s="9">
        <f t="shared" si="5"/>
        <v>6</v>
      </c>
      <c r="R18" s="9">
        <f t="shared" si="5"/>
        <v>5</v>
      </c>
      <c r="S18" s="9">
        <f t="shared" si="5"/>
        <v>5</v>
      </c>
      <c r="T18" s="9">
        <f t="shared" si="5"/>
        <v>6</v>
      </c>
      <c r="U18" s="9">
        <f t="shared" si="5"/>
        <v>3</v>
      </c>
      <c r="V18" s="9">
        <f t="shared" si="5"/>
        <v>6</v>
      </c>
      <c r="W18" s="9">
        <f t="shared" si="5"/>
        <v>5</v>
      </c>
      <c r="X18" s="9">
        <f t="shared" si="5"/>
        <v>6</v>
      </c>
      <c r="Y18" s="9">
        <f t="shared" si="5"/>
        <v>6</v>
      </c>
      <c r="Z18" s="9">
        <f t="shared" si="5"/>
        <v>5</v>
      </c>
      <c r="AA18" s="9">
        <f t="shared" si="5"/>
        <v>7</v>
      </c>
      <c r="AB18" s="9">
        <f t="shared" si="5"/>
        <v>9</v>
      </c>
      <c r="AC18" s="9">
        <f t="shared" si="5"/>
        <v>4</v>
      </c>
      <c r="AD18" s="9">
        <f t="shared" si="5"/>
        <v>5</v>
      </c>
      <c r="AE18" s="9">
        <f t="shared" si="5"/>
        <v>4</v>
      </c>
      <c r="AF18" s="9">
        <f t="shared" si="5"/>
        <v>8</v>
      </c>
      <c r="AG18" s="26">
        <f>SUM(B18:AF18)</f>
        <v>181</v>
      </c>
      <c r="AH18" s="44">
        <f>SUM(AH13:AH17)</f>
        <v>7</v>
      </c>
      <c r="AI18" s="158"/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24</v>
      </c>
      <c r="C20" s="29">
        <f t="shared" ref="C20:AF20" si="6">IF(C18&lt;&gt;"",SUM(C10,C18),"")</f>
        <v>22</v>
      </c>
      <c r="D20" s="29">
        <f t="shared" si="6"/>
        <v>29</v>
      </c>
      <c r="E20" s="29">
        <f t="shared" si="6"/>
        <v>26</v>
      </c>
      <c r="F20" s="29">
        <f t="shared" si="6"/>
        <v>25</v>
      </c>
      <c r="G20" s="29">
        <f t="shared" si="6"/>
        <v>31</v>
      </c>
      <c r="H20" s="29">
        <f t="shared" si="6"/>
        <v>27</v>
      </c>
      <c r="I20" s="29">
        <f t="shared" si="6"/>
        <v>29</v>
      </c>
      <c r="J20" s="29">
        <f t="shared" si="6"/>
        <v>30</v>
      </c>
      <c r="K20" s="29">
        <f t="shared" si="6"/>
        <v>31</v>
      </c>
      <c r="L20" s="29">
        <f t="shared" si="6"/>
        <v>23</v>
      </c>
      <c r="M20" s="29">
        <f t="shared" si="6"/>
        <v>23</v>
      </c>
      <c r="N20" s="29">
        <f t="shared" si="6"/>
        <v>31</v>
      </c>
      <c r="O20" s="29">
        <f t="shared" si="6"/>
        <v>21</v>
      </c>
      <c r="P20" s="29">
        <f t="shared" si="6"/>
        <v>29</v>
      </c>
      <c r="Q20" s="29">
        <f t="shared" si="6"/>
        <v>25</v>
      </c>
      <c r="R20" s="29">
        <f t="shared" si="6"/>
        <v>33</v>
      </c>
      <c r="S20" s="29">
        <f t="shared" si="6"/>
        <v>22</v>
      </c>
      <c r="T20" s="29">
        <f t="shared" si="6"/>
        <v>25</v>
      </c>
      <c r="U20" s="29">
        <f t="shared" si="6"/>
        <v>20</v>
      </c>
      <c r="V20" s="29">
        <f t="shared" si="6"/>
        <v>29</v>
      </c>
      <c r="W20" s="29">
        <f t="shared" si="6"/>
        <v>22</v>
      </c>
      <c r="X20" s="29">
        <f t="shared" si="6"/>
        <v>29</v>
      </c>
      <c r="Y20" s="29">
        <f t="shared" si="6"/>
        <v>27</v>
      </c>
      <c r="Z20" s="29">
        <f t="shared" si="6"/>
        <v>21</v>
      </c>
      <c r="AA20" s="29">
        <f t="shared" si="6"/>
        <v>23</v>
      </c>
      <c r="AB20" s="29">
        <f t="shared" si="6"/>
        <v>31</v>
      </c>
      <c r="AC20" s="29">
        <f t="shared" si="6"/>
        <v>20</v>
      </c>
      <c r="AD20" s="29">
        <f t="shared" si="6"/>
        <v>23</v>
      </c>
      <c r="AE20" s="29">
        <f t="shared" si="6"/>
        <v>31</v>
      </c>
      <c r="AF20" s="29">
        <f t="shared" si="6"/>
        <v>26</v>
      </c>
      <c r="AG20" s="28">
        <f>SUM(AG10,AG18)</f>
        <v>808</v>
      </c>
      <c r="AH20" s="44">
        <f>SUM(AH10,AH18)</f>
        <v>27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chV/sUqtkd7+kOfMYjanUSFA0H70qjUHjK4he5e7UcqzFa+w+DR+ZsPztYaLucRXfjDJ4+3byU3cHYpz3iahMw==" saltValue="woaTIAuR9h0xpGlvlR5+Mg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E9" sqref="AE9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20</v>
      </c>
      <c r="C4" s="21">
        <v>11</v>
      </c>
      <c r="D4" s="21">
        <v>15</v>
      </c>
      <c r="E4" s="21">
        <v>8</v>
      </c>
      <c r="F4" s="21">
        <v>7</v>
      </c>
      <c r="G4" s="21">
        <v>23</v>
      </c>
      <c r="H4" s="21">
        <v>20</v>
      </c>
      <c r="I4" s="21">
        <v>17</v>
      </c>
      <c r="J4" s="21">
        <v>17</v>
      </c>
      <c r="K4" s="21">
        <v>12</v>
      </c>
      <c r="L4" s="21">
        <v>14</v>
      </c>
      <c r="M4" s="21">
        <v>21</v>
      </c>
      <c r="N4" s="21">
        <v>15</v>
      </c>
      <c r="O4" s="21">
        <v>15</v>
      </c>
      <c r="P4" s="21">
        <v>14</v>
      </c>
      <c r="Q4" s="21">
        <v>12</v>
      </c>
      <c r="R4" s="10">
        <v>17</v>
      </c>
      <c r="S4" s="10">
        <v>17</v>
      </c>
      <c r="T4" s="10">
        <v>11</v>
      </c>
      <c r="U4" s="10">
        <v>13</v>
      </c>
      <c r="V4" s="10">
        <v>22</v>
      </c>
      <c r="W4" s="10">
        <v>17</v>
      </c>
      <c r="X4" s="10">
        <v>14</v>
      </c>
      <c r="Y4" s="10">
        <v>9</v>
      </c>
      <c r="Z4" s="10">
        <v>17</v>
      </c>
      <c r="AA4" s="10">
        <v>14</v>
      </c>
      <c r="AB4" s="10">
        <v>15</v>
      </c>
      <c r="AC4" s="10">
        <v>14</v>
      </c>
      <c r="AD4" s="10">
        <v>9</v>
      </c>
      <c r="AE4" s="10">
        <v>13</v>
      </c>
      <c r="AF4" s="96"/>
      <c r="AG4" s="117">
        <f>SUM(B4:AF4)</f>
        <v>443</v>
      </c>
      <c r="AH4" s="41">
        <f>ROUND(AVERAGE(B4:AE4),0)</f>
        <v>15</v>
      </c>
    </row>
    <row r="5" spans="1:34">
      <c r="A5" s="38" t="s">
        <v>68</v>
      </c>
      <c r="B5" s="46">
        <v>1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2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0</v>
      </c>
      <c r="AD5" s="45">
        <v>0</v>
      </c>
      <c r="AE5" s="45">
        <v>0</v>
      </c>
      <c r="AF5" s="113"/>
      <c r="AG5" s="118">
        <f t="shared" ref="AG5:AG8" si="0">SUM(B5:AF5)</f>
        <v>5</v>
      </c>
      <c r="AH5" s="42">
        <f t="shared" ref="AH5:AH8" si="1">ROUND(AVERAGE(B5:AE5),0)</f>
        <v>0</v>
      </c>
    </row>
    <row r="6" spans="1:34">
      <c r="A6" s="4" t="s">
        <v>6</v>
      </c>
      <c r="B6" s="20">
        <v>3</v>
      </c>
      <c r="C6" s="20">
        <v>4</v>
      </c>
      <c r="D6" s="20">
        <v>4</v>
      </c>
      <c r="E6" s="20">
        <v>2</v>
      </c>
      <c r="F6" s="20">
        <v>6</v>
      </c>
      <c r="G6" s="20">
        <v>5</v>
      </c>
      <c r="H6" s="20">
        <v>4</v>
      </c>
      <c r="I6" s="20">
        <v>3</v>
      </c>
      <c r="J6" s="20">
        <v>4</v>
      </c>
      <c r="K6" s="20">
        <v>6</v>
      </c>
      <c r="L6" s="20">
        <v>9</v>
      </c>
      <c r="M6" s="20">
        <v>3</v>
      </c>
      <c r="N6" s="20">
        <v>4</v>
      </c>
      <c r="O6" s="20">
        <v>4</v>
      </c>
      <c r="P6" s="20">
        <v>6</v>
      </c>
      <c r="Q6" s="20">
        <v>9</v>
      </c>
      <c r="R6" s="2">
        <v>5</v>
      </c>
      <c r="S6" s="2">
        <v>2</v>
      </c>
      <c r="T6" s="20">
        <v>4</v>
      </c>
      <c r="U6" s="2">
        <v>8</v>
      </c>
      <c r="V6" s="2">
        <v>6</v>
      </c>
      <c r="W6" s="2">
        <v>8</v>
      </c>
      <c r="X6" s="2">
        <v>6</v>
      </c>
      <c r="Y6" s="2">
        <v>5</v>
      </c>
      <c r="Z6" s="2">
        <v>6</v>
      </c>
      <c r="AA6" s="2">
        <v>7</v>
      </c>
      <c r="AB6" s="2">
        <v>4</v>
      </c>
      <c r="AC6" s="2">
        <v>1</v>
      </c>
      <c r="AD6" s="2">
        <v>4</v>
      </c>
      <c r="AE6" s="2">
        <v>8</v>
      </c>
      <c r="AF6" s="97"/>
      <c r="AG6" s="118">
        <f t="shared" si="0"/>
        <v>150</v>
      </c>
      <c r="AH6" s="42">
        <f t="shared" si="1"/>
        <v>5</v>
      </c>
    </row>
    <row r="7" spans="1:34">
      <c r="A7" s="4" t="s">
        <v>7</v>
      </c>
      <c r="B7" s="2">
        <v>0</v>
      </c>
      <c r="C7" s="2">
        <v>2</v>
      </c>
      <c r="D7" s="2">
        <v>0</v>
      </c>
      <c r="E7" s="2">
        <v>1</v>
      </c>
      <c r="F7" s="2">
        <v>2</v>
      </c>
      <c r="G7" s="2">
        <v>0</v>
      </c>
      <c r="H7" s="20">
        <v>3</v>
      </c>
      <c r="I7" s="2">
        <v>2</v>
      </c>
      <c r="J7" s="2">
        <v>1</v>
      </c>
      <c r="K7" s="2">
        <v>0</v>
      </c>
      <c r="L7" s="2">
        <v>2</v>
      </c>
      <c r="M7" s="2">
        <v>1</v>
      </c>
      <c r="N7" s="2">
        <v>2</v>
      </c>
      <c r="O7" s="2">
        <v>4</v>
      </c>
      <c r="P7" s="20">
        <v>1</v>
      </c>
      <c r="Q7" s="2">
        <v>0</v>
      </c>
      <c r="R7" s="2">
        <v>1</v>
      </c>
      <c r="S7" s="2">
        <v>0</v>
      </c>
      <c r="T7" s="2">
        <v>1</v>
      </c>
      <c r="U7" s="2">
        <v>1</v>
      </c>
      <c r="V7" s="2">
        <v>1</v>
      </c>
      <c r="W7" s="2">
        <v>4</v>
      </c>
      <c r="X7" s="2">
        <v>1</v>
      </c>
      <c r="Y7" s="2">
        <v>2</v>
      </c>
      <c r="Z7" s="2">
        <v>0</v>
      </c>
      <c r="AA7" s="2">
        <v>1</v>
      </c>
      <c r="AB7" s="2">
        <v>3</v>
      </c>
      <c r="AC7" s="2">
        <v>1</v>
      </c>
      <c r="AD7" s="2">
        <v>1</v>
      </c>
      <c r="AE7" s="2">
        <v>1</v>
      </c>
      <c r="AF7" s="97"/>
      <c r="AG7" s="118">
        <f t="shared" si="0"/>
        <v>39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</v>
      </c>
      <c r="AF8" s="7"/>
      <c r="AG8" s="119">
        <f t="shared" si="0"/>
        <v>2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24</v>
      </c>
      <c r="C10" s="9">
        <f t="shared" ref="C10:AF10" si="2">IF(C4&lt;&gt;"",SUM(C4:C8),"")</f>
        <v>17</v>
      </c>
      <c r="D10" s="9">
        <f t="shared" si="2"/>
        <v>19</v>
      </c>
      <c r="E10" s="9">
        <f t="shared" si="2"/>
        <v>11</v>
      </c>
      <c r="F10" s="9">
        <f t="shared" si="2"/>
        <v>15</v>
      </c>
      <c r="G10" s="9">
        <f t="shared" si="2"/>
        <v>28</v>
      </c>
      <c r="H10" s="9">
        <f t="shared" si="2"/>
        <v>27</v>
      </c>
      <c r="I10" s="9">
        <f t="shared" si="2"/>
        <v>22</v>
      </c>
      <c r="J10" s="9">
        <f t="shared" si="2"/>
        <v>22</v>
      </c>
      <c r="K10" s="9">
        <f t="shared" si="2"/>
        <v>18</v>
      </c>
      <c r="L10" s="9">
        <f t="shared" si="2"/>
        <v>25</v>
      </c>
      <c r="M10" s="9">
        <f t="shared" si="2"/>
        <v>25</v>
      </c>
      <c r="N10" s="9">
        <f t="shared" si="2"/>
        <v>21</v>
      </c>
      <c r="O10" s="9">
        <f t="shared" si="2"/>
        <v>23</v>
      </c>
      <c r="P10" s="9">
        <f t="shared" si="2"/>
        <v>22</v>
      </c>
      <c r="Q10" s="9">
        <f t="shared" si="2"/>
        <v>21</v>
      </c>
      <c r="R10" s="9">
        <f t="shared" si="2"/>
        <v>23</v>
      </c>
      <c r="S10" s="9">
        <f t="shared" si="2"/>
        <v>20</v>
      </c>
      <c r="T10" s="9">
        <f t="shared" si="2"/>
        <v>16</v>
      </c>
      <c r="U10" s="9">
        <f t="shared" si="2"/>
        <v>22</v>
      </c>
      <c r="V10" s="9">
        <f t="shared" si="2"/>
        <v>29</v>
      </c>
      <c r="W10" s="9">
        <f t="shared" si="2"/>
        <v>31</v>
      </c>
      <c r="X10" s="9">
        <f t="shared" si="2"/>
        <v>21</v>
      </c>
      <c r="Y10" s="9">
        <f t="shared" si="2"/>
        <v>16</v>
      </c>
      <c r="Z10" s="9">
        <f t="shared" si="2"/>
        <v>23</v>
      </c>
      <c r="AA10" s="9">
        <f t="shared" si="2"/>
        <v>22</v>
      </c>
      <c r="AB10" s="9">
        <f t="shared" si="2"/>
        <v>23</v>
      </c>
      <c r="AC10" s="9">
        <f t="shared" si="2"/>
        <v>16</v>
      </c>
      <c r="AD10" s="9">
        <f t="shared" si="2"/>
        <v>14</v>
      </c>
      <c r="AE10" s="9">
        <f t="shared" si="2"/>
        <v>23</v>
      </c>
      <c r="AF10" s="9" t="str">
        <f t="shared" si="2"/>
        <v/>
      </c>
      <c r="AG10" s="16">
        <f>SUM(B10:AF10)</f>
        <v>639</v>
      </c>
      <c r="AH10" s="44">
        <f>SUM(AH4:AH9)</f>
        <v>21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54"/>
      <c r="AG12" s="262"/>
      <c r="AH12" s="263"/>
    </row>
    <row r="13" spans="1:34" ht="15.75" thickBot="1">
      <c r="A13" s="3" t="s">
        <v>17</v>
      </c>
      <c r="B13" s="159">
        <v>1</v>
      </c>
      <c r="C13" s="159">
        <v>1</v>
      </c>
      <c r="D13" s="159">
        <v>1</v>
      </c>
      <c r="E13" s="160">
        <v>0</v>
      </c>
      <c r="F13" s="159">
        <v>1</v>
      </c>
      <c r="G13" s="159">
        <v>1</v>
      </c>
      <c r="H13" s="160">
        <v>1</v>
      </c>
      <c r="I13" s="159">
        <v>0</v>
      </c>
      <c r="J13" s="159">
        <v>0</v>
      </c>
      <c r="K13" s="159">
        <v>0</v>
      </c>
      <c r="L13" s="159">
        <v>0</v>
      </c>
      <c r="M13" s="159">
        <v>2</v>
      </c>
      <c r="N13" s="21">
        <v>0</v>
      </c>
      <c r="O13" s="21">
        <v>1</v>
      </c>
      <c r="P13" s="21">
        <v>1</v>
      </c>
      <c r="Q13" s="21">
        <v>0</v>
      </c>
      <c r="R13" s="21">
        <v>1</v>
      </c>
      <c r="S13" s="21">
        <v>0</v>
      </c>
      <c r="T13" s="21">
        <v>1</v>
      </c>
      <c r="U13" s="159">
        <v>1</v>
      </c>
      <c r="V13" s="159">
        <v>1</v>
      </c>
      <c r="W13" s="159">
        <v>1</v>
      </c>
      <c r="X13" s="159">
        <v>0</v>
      </c>
      <c r="Y13" s="159">
        <v>0</v>
      </c>
      <c r="Z13" s="159">
        <v>1</v>
      </c>
      <c r="AA13" s="159">
        <v>0</v>
      </c>
      <c r="AB13" s="159">
        <v>1</v>
      </c>
      <c r="AC13" s="159">
        <v>0</v>
      </c>
      <c r="AD13" s="159">
        <v>1</v>
      </c>
      <c r="AE13" s="164">
        <v>0</v>
      </c>
      <c r="AF13" s="162"/>
      <c r="AG13" s="117">
        <f>SUM(B13:AF13)</f>
        <v>18</v>
      </c>
      <c r="AH13" s="41">
        <f>ROUND(AVERAGE(B13:AE13),0)</f>
        <v>1</v>
      </c>
    </row>
    <row r="14" spans="1:34">
      <c r="A14" s="4" t="s">
        <v>81</v>
      </c>
      <c r="B14" s="20">
        <v>1</v>
      </c>
      <c r="C14" s="20">
        <v>0</v>
      </c>
      <c r="D14" s="20">
        <v>0</v>
      </c>
      <c r="E14" s="20">
        <v>0</v>
      </c>
      <c r="F14" s="20">
        <v>1</v>
      </c>
      <c r="G14" s="20">
        <v>2</v>
      </c>
      <c r="H14" s="20">
        <v>0</v>
      </c>
      <c r="I14" s="20">
        <v>1</v>
      </c>
      <c r="J14" s="20">
        <v>4</v>
      </c>
      <c r="K14" s="20">
        <v>0</v>
      </c>
      <c r="L14" s="20">
        <v>0</v>
      </c>
      <c r="M14" s="20">
        <v>1</v>
      </c>
      <c r="N14" s="20">
        <v>0</v>
      </c>
      <c r="O14" s="20">
        <v>1</v>
      </c>
      <c r="P14" s="20">
        <v>2</v>
      </c>
      <c r="Q14" s="20">
        <v>1</v>
      </c>
      <c r="R14" s="20">
        <v>1</v>
      </c>
      <c r="S14" s="20">
        <v>3</v>
      </c>
      <c r="T14" s="2">
        <v>1</v>
      </c>
      <c r="U14" s="2">
        <v>0</v>
      </c>
      <c r="V14" s="2">
        <v>1</v>
      </c>
      <c r="W14" s="2">
        <v>0</v>
      </c>
      <c r="X14" s="2">
        <v>3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4</v>
      </c>
      <c r="AE14" s="165">
        <v>0</v>
      </c>
      <c r="AF14" s="96">
        <v>0</v>
      </c>
      <c r="AG14" s="118">
        <f t="shared" ref="AG14:AG16" si="3">SUM(B14:AF14)</f>
        <v>27</v>
      </c>
      <c r="AH14" s="42">
        <f t="shared" ref="AH14:AH16" si="4">ROUND(AVERAGE(B14:AE14),0)</f>
        <v>1</v>
      </c>
    </row>
    <row r="15" spans="1:34">
      <c r="A15" s="4" t="s">
        <v>50</v>
      </c>
      <c r="B15" s="2">
        <v>2</v>
      </c>
      <c r="C15" s="20">
        <v>5</v>
      </c>
      <c r="D15" s="20">
        <v>4</v>
      </c>
      <c r="E15" s="20">
        <v>6</v>
      </c>
      <c r="F15" s="20">
        <v>5</v>
      </c>
      <c r="G15" s="20">
        <v>6</v>
      </c>
      <c r="H15" s="20">
        <v>2</v>
      </c>
      <c r="I15" s="2">
        <v>2</v>
      </c>
      <c r="J15" s="20">
        <v>2</v>
      </c>
      <c r="K15" s="20">
        <v>5</v>
      </c>
      <c r="L15" s="20">
        <v>5</v>
      </c>
      <c r="M15" s="20">
        <v>1</v>
      </c>
      <c r="N15" s="20">
        <v>1</v>
      </c>
      <c r="O15" s="20">
        <v>6</v>
      </c>
      <c r="P15" s="20">
        <v>4</v>
      </c>
      <c r="Q15" s="20">
        <v>2</v>
      </c>
      <c r="R15" s="20">
        <v>3</v>
      </c>
      <c r="S15" s="20">
        <v>4</v>
      </c>
      <c r="T15" s="20">
        <v>3</v>
      </c>
      <c r="U15" s="2">
        <v>2</v>
      </c>
      <c r="V15" s="20">
        <v>1</v>
      </c>
      <c r="W15" s="20">
        <v>5</v>
      </c>
      <c r="X15" s="20">
        <v>2</v>
      </c>
      <c r="Y15" s="20">
        <v>2</v>
      </c>
      <c r="Z15" s="20">
        <v>3</v>
      </c>
      <c r="AA15" s="20">
        <v>3</v>
      </c>
      <c r="AB15" s="20">
        <v>3</v>
      </c>
      <c r="AC15" s="20">
        <v>3</v>
      </c>
      <c r="AD15" s="20">
        <v>2</v>
      </c>
      <c r="AE15" s="166">
        <v>4</v>
      </c>
      <c r="AF15" s="163"/>
      <c r="AG15" s="118">
        <f t="shared" si="3"/>
        <v>98</v>
      </c>
      <c r="AH15" s="42">
        <f t="shared" si="4"/>
        <v>3</v>
      </c>
    </row>
    <row r="16" spans="1:34" ht="15.75" thickBot="1">
      <c r="A16" s="6" t="s">
        <v>51</v>
      </c>
      <c r="B16" s="7">
        <v>2</v>
      </c>
      <c r="C16" s="33">
        <v>3</v>
      </c>
      <c r="D16" s="33">
        <v>0</v>
      </c>
      <c r="E16" s="33">
        <v>4</v>
      </c>
      <c r="F16" s="33">
        <v>3</v>
      </c>
      <c r="G16" s="33">
        <v>0</v>
      </c>
      <c r="H16" s="33">
        <v>2</v>
      </c>
      <c r="I16" s="33">
        <v>2</v>
      </c>
      <c r="J16" s="33">
        <v>3</v>
      </c>
      <c r="K16" s="33">
        <v>0</v>
      </c>
      <c r="L16" s="33">
        <v>3</v>
      </c>
      <c r="M16" s="33">
        <v>1</v>
      </c>
      <c r="N16" s="33">
        <v>1</v>
      </c>
      <c r="O16" s="33">
        <v>2</v>
      </c>
      <c r="P16" s="33">
        <v>0</v>
      </c>
      <c r="Q16" s="33">
        <v>4</v>
      </c>
      <c r="R16" s="33">
        <v>3</v>
      </c>
      <c r="S16" s="33">
        <v>3</v>
      </c>
      <c r="T16" s="33">
        <v>1</v>
      </c>
      <c r="U16" s="7">
        <v>1</v>
      </c>
      <c r="V16" s="33">
        <v>3</v>
      </c>
      <c r="W16" s="33">
        <v>4</v>
      </c>
      <c r="X16" s="33">
        <v>2</v>
      </c>
      <c r="Y16" s="33">
        <v>3</v>
      </c>
      <c r="Z16" s="33">
        <v>1</v>
      </c>
      <c r="AA16" s="33">
        <v>0</v>
      </c>
      <c r="AB16" s="33">
        <v>2</v>
      </c>
      <c r="AC16" s="33">
        <v>2</v>
      </c>
      <c r="AD16" s="7">
        <v>3</v>
      </c>
      <c r="AE16" s="167">
        <v>1</v>
      </c>
      <c r="AF16" s="98"/>
      <c r="AG16" s="119">
        <f t="shared" si="3"/>
        <v>59</v>
      </c>
      <c r="AH16" s="43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6</v>
      </c>
      <c r="C18" s="9">
        <f t="shared" ref="C18:AF18" si="5">IF(C16 &lt;&gt; "",SUM(C13:C16),"")</f>
        <v>9</v>
      </c>
      <c r="D18" s="9">
        <f t="shared" si="5"/>
        <v>5</v>
      </c>
      <c r="E18" s="9">
        <f t="shared" si="5"/>
        <v>10</v>
      </c>
      <c r="F18" s="9">
        <f t="shared" si="5"/>
        <v>10</v>
      </c>
      <c r="G18" s="9">
        <f t="shared" si="5"/>
        <v>9</v>
      </c>
      <c r="H18" s="9">
        <f t="shared" si="5"/>
        <v>5</v>
      </c>
      <c r="I18" s="9">
        <f t="shared" si="5"/>
        <v>5</v>
      </c>
      <c r="J18" s="9">
        <f t="shared" si="5"/>
        <v>9</v>
      </c>
      <c r="K18" s="9">
        <f t="shared" si="5"/>
        <v>5</v>
      </c>
      <c r="L18" s="9">
        <f t="shared" si="5"/>
        <v>8</v>
      </c>
      <c r="M18" s="9">
        <f t="shared" si="5"/>
        <v>5</v>
      </c>
      <c r="N18" s="9">
        <f t="shared" si="5"/>
        <v>2</v>
      </c>
      <c r="O18" s="9">
        <f t="shared" si="5"/>
        <v>10</v>
      </c>
      <c r="P18" s="9">
        <f t="shared" si="5"/>
        <v>7</v>
      </c>
      <c r="Q18" s="9">
        <f t="shared" si="5"/>
        <v>7</v>
      </c>
      <c r="R18" s="9">
        <f t="shared" si="5"/>
        <v>8</v>
      </c>
      <c r="S18" s="9">
        <f t="shared" si="5"/>
        <v>10</v>
      </c>
      <c r="T18" s="9">
        <f t="shared" si="5"/>
        <v>6</v>
      </c>
      <c r="U18" s="9">
        <f t="shared" si="5"/>
        <v>4</v>
      </c>
      <c r="V18" s="9">
        <f t="shared" si="5"/>
        <v>6</v>
      </c>
      <c r="W18" s="9">
        <f t="shared" si="5"/>
        <v>10</v>
      </c>
      <c r="X18" s="9">
        <f t="shared" si="5"/>
        <v>7</v>
      </c>
      <c r="Y18" s="9">
        <f t="shared" si="5"/>
        <v>5</v>
      </c>
      <c r="Z18" s="9">
        <f>IF(Z16 &lt;&gt; "",SUM(Z13:Z16),"")</f>
        <v>5</v>
      </c>
      <c r="AA18" s="9">
        <f t="shared" si="5"/>
        <v>3</v>
      </c>
      <c r="AB18" s="9">
        <f t="shared" si="5"/>
        <v>6</v>
      </c>
      <c r="AC18" s="9">
        <f t="shared" si="5"/>
        <v>5</v>
      </c>
      <c r="AD18" s="9">
        <f t="shared" si="5"/>
        <v>10</v>
      </c>
      <c r="AE18" s="9">
        <f t="shared" si="5"/>
        <v>5</v>
      </c>
      <c r="AF18" s="9" t="str">
        <f t="shared" si="5"/>
        <v/>
      </c>
      <c r="AG18" s="26">
        <f>SUM(B18:AF18)</f>
        <v>202</v>
      </c>
      <c r="AH18" s="44">
        <f>SUM(AH13:AH16)</f>
        <v>7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30</v>
      </c>
      <c r="C20" s="29">
        <f t="shared" ref="C20:AF20" si="6">IF(C18&lt;&gt;"",SUM(C10,C18),"")</f>
        <v>26</v>
      </c>
      <c r="D20" s="29">
        <f t="shared" si="6"/>
        <v>24</v>
      </c>
      <c r="E20" s="29">
        <f t="shared" si="6"/>
        <v>21</v>
      </c>
      <c r="F20" s="29">
        <f t="shared" si="6"/>
        <v>25</v>
      </c>
      <c r="G20" s="29">
        <f t="shared" si="6"/>
        <v>37</v>
      </c>
      <c r="H20" s="29">
        <f t="shared" si="6"/>
        <v>32</v>
      </c>
      <c r="I20" s="29">
        <f t="shared" si="6"/>
        <v>27</v>
      </c>
      <c r="J20" s="29">
        <f t="shared" si="6"/>
        <v>31</v>
      </c>
      <c r="K20" s="29">
        <f t="shared" si="6"/>
        <v>23</v>
      </c>
      <c r="L20" s="29">
        <f t="shared" si="6"/>
        <v>33</v>
      </c>
      <c r="M20" s="29">
        <f t="shared" si="6"/>
        <v>30</v>
      </c>
      <c r="N20" s="29">
        <f t="shared" si="6"/>
        <v>23</v>
      </c>
      <c r="O20" s="29">
        <f t="shared" si="6"/>
        <v>33</v>
      </c>
      <c r="P20" s="29">
        <f t="shared" si="6"/>
        <v>29</v>
      </c>
      <c r="Q20" s="29">
        <f t="shared" si="6"/>
        <v>28</v>
      </c>
      <c r="R20" s="29">
        <f t="shared" si="6"/>
        <v>31</v>
      </c>
      <c r="S20" s="29">
        <f t="shared" si="6"/>
        <v>30</v>
      </c>
      <c r="T20" s="29">
        <f t="shared" si="6"/>
        <v>22</v>
      </c>
      <c r="U20" s="29">
        <f t="shared" si="6"/>
        <v>26</v>
      </c>
      <c r="V20" s="29">
        <f t="shared" si="6"/>
        <v>35</v>
      </c>
      <c r="W20" s="29">
        <f t="shared" si="6"/>
        <v>41</v>
      </c>
      <c r="X20" s="29">
        <f t="shared" si="6"/>
        <v>28</v>
      </c>
      <c r="Y20" s="29">
        <f t="shared" si="6"/>
        <v>21</v>
      </c>
      <c r="Z20" s="29">
        <f t="shared" si="6"/>
        <v>28</v>
      </c>
      <c r="AA20" s="29">
        <f t="shared" si="6"/>
        <v>25</v>
      </c>
      <c r="AB20" s="29">
        <f t="shared" si="6"/>
        <v>29</v>
      </c>
      <c r="AC20" s="29">
        <f t="shared" si="6"/>
        <v>21</v>
      </c>
      <c r="AD20" s="29">
        <f t="shared" si="6"/>
        <v>24</v>
      </c>
      <c r="AE20" s="29">
        <f t="shared" si="6"/>
        <v>28</v>
      </c>
      <c r="AF20" s="29" t="str">
        <f t="shared" si="6"/>
        <v/>
      </c>
      <c r="AG20" s="28">
        <f>SUM(AG10,AG18)</f>
        <v>841</v>
      </c>
      <c r="AH20" s="44">
        <f>SUM(AH10,AH18)</f>
        <v>28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H14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J10" sqref="AJ10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13</v>
      </c>
      <c r="C4" s="21">
        <v>8</v>
      </c>
      <c r="D4" s="21">
        <v>13</v>
      </c>
      <c r="E4" s="21">
        <v>11</v>
      </c>
      <c r="F4" s="21">
        <v>17</v>
      </c>
      <c r="G4" s="21">
        <v>16</v>
      </c>
      <c r="H4" s="21">
        <v>12</v>
      </c>
      <c r="I4" s="21">
        <v>11</v>
      </c>
      <c r="J4" s="21">
        <v>12</v>
      </c>
      <c r="K4" s="21">
        <v>11</v>
      </c>
      <c r="L4" s="21">
        <v>19</v>
      </c>
      <c r="M4" s="21">
        <v>14</v>
      </c>
      <c r="N4" s="21">
        <v>19</v>
      </c>
      <c r="O4" s="21">
        <v>17</v>
      </c>
      <c r="P4" s="21">
        <v>14</v>
      </c>
      <c r="Q4" s="21">
        <v>16</v>
      </c>
      <c r="R4" s="10">
        <v>13</v>
      </c>
      <c r="S4" s="10">
        <v>15</v>
      </c>
      <c r="T4" s="10">
        <v>9</v>
      </c>
      <c r="U4" s="10">
        <v>18</v>
      </c>
      <c r="V4" s="10">
        <v>14</v>
      </c>
      <c r="W4" s="10">
        <v>13</v>
      </c>
      <c r="X4" s="10">
        <v>20</v>
      </c>
      <c r="Y4" s="10">
        <v>13</v>
      </c>
      <c r="Z4" s="10">
        <v>12</v>
      </c>
      <c r="AA4" s="10">
        <v>10</v>
      </c>
      <c r="AB4" s="10">
        <v>16</v>
      </c>
      <c r="AC4" s="10">
        <v>20</v>
      </c>
      <c r="AD4" s="10">
        <v>12</v>
      </c>
      <c r="AE4" s="10">
        <v>9</v>
      </c>
      <c r="AF4" s="96">
        <v>11</v>
      </c>
      <c r="AG4" s="117">
        <f>SUM(B4:AF4)</f>
        <v>428</v>
      </c>
      <c r="AH4" s="41">
        <f>ROUND(AVERAGE(B4:AF4),0)</f>
        <v>14</v>
      </c>
    </row>
    <row r="5" spans="1:34">
      <c r="A5" s="38" t="s">
        <v>68</v>
      </c>
      <c r="B5" s="46">
        <v>1</v>
      </c>
      <c r="C5" s="46">
        <v>0</v>
      </c>
      <c r="D5" s="46">
        <v>0</v>
      </c>
      <c r="E5" s="46">
        <v>1</v>
      </c>
      <c r="F5" s="46">
        <v>0</v>
      </c>
      <c r="G5" s="46">
        <v>1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1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1</v>
      </c>
      <c r="W5" s="46">
        <v>0</v>
      </c>
      <c r="X5" s="45">
        <v>0</v>
      </c>
      <c r="Y5" s="45">
        <v>0</v>
      </c>
      <c r="Z5" s="45">
        <v>1</v>
      </c>
      <c r="AA5" s="45">
        <v>0</v>
      </c>
      <c r="AB5" s="45">
        <v>1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9</v>
      </c>
      <c r="AH5" s="42">
        <f>ROUND(AVERAGE(B5:AF5),0)</f>
        <v>0</v>
      </c>
    </row>
    <row r="6" spans="1:34">
      <c r="A6" s="4" t="s">
        <v>6</v>
      </c>
      <c r="B6" s="20">
        <v>1</v>
      </c>
      <c r="C6" s="20">
        <v>6</v>
      </c>
      <c r="D6" s="20">
        <v>5</v>
      </c>
      <c r="E6" s="20">
        <v>4</v>
      </c>
      <c r="F6" s="20">
        <v>5</v>
      </c>
      <c r="G6" s="20">
        <v>4</v>
      </c>
      <c r="H6" s="20">
        <v>4</v>
      </c>
      <c r="I6" s="20">
        <v>4</v>
      </c>
      <c r="J6" s="20">
        <v>5</v>
      </c>
      <c r="K6" s="20">
        <v>3</v>
      </c>
      <c r="L6" s="20">
        <v>5</v>
      </c>
      <c r="M6" s="20">
        <v>7</v>
      </c>
      <c r="N6" s="20">
        <v>4</v>
      </c>
      <c r="O6" s="20">
        <v>6</v>
      </c>
      <c r="P6" s="20">
        <v>3</v>
      </c>
      <c r="Q6" s="20">
        <v>4</v>
      </c>
      <c r="R6" s="2">
        <v>5</v>
      </c>
      <c r="S6" s="2">
        <v>4</v>
      </c>
      <c r="T6" s="20">
        <v>2</v>
      </c>
      <c r="U6" s="2">
        <v>7</v>
      </c>
      <c r="V6" s="2">
        <v>3</v>
      </c>
      <c r="W6" s="2">
        <v>4</v>
      </c>
      <c r="X6" s="2">
        <v>5</v>
      </c>
      <c r="Y6" s="2">
        <v>5</v>
      </c>
      <c r="Z6" s="2">
        <v>2</v>
      </c>
      <c r="AA6" s="2">
        <v>5</v>
      </c>
      <c r="AB6" s="2">
        <v>9</v>
      </c>
      <c r="AC6" s="2">
        <v>6</v>
      </c>
      <c r="AD6" s="2">
        <v>5</v>
      </c>
      <c r="AE6" s="2">
        <v>6</v>
      </c>
      <c r="AF6" s="97">
        <v>3</v>
      </c>
      <c r="AG6" s="118">
        <f t="shared" si="0"/>
        <v>141</v>
      </c>
      <c r="AH6" s="42">
        <f t="shared" ref="AH6:AH8" si="1">ROUND(AVERAGE(B6:AF6),0)</f>
        <v>5</v>
      </c>
    </row>
    <row r="7" spans="1:34">
      <c r="A7" s="4" t="s">
        <v>7</v>
      </c>
      <c r="B7" s="2">
        <v>0</v>
      </c>
      <c r="C7" s="2">
        <v>1</v>
      </c>
      <c r="D7" s="2">
        <v>2</v>
      </c>
      <c r="E7" s="2">
        <v>1</v>
      </c>
      <c r="F7" s="2">
        <v>0</v>
      </c>
      <c r="G7" s="2">
        <v>1</v>
      </c>
      <c r="H7" s="20">
        <v>0</v>
      </c>
      <c r="I7" s="2">
        <v>0</v>
      </c>
      <c r="J7" s="2">
        <v>3</v>
      </c>
      <c r="K7" s="2">
        <v>2</v>
      </c>
      <c r="L7" s="2">
        <v>1</v>
      </c>
      <c r="M7" s="2">
        <v>1</v>
      </c>
      <c r="N7" s="2">
        <v>1</v>
      </c>
      <c r="O7" s="2">
        <v>1</v>
      </c>
      <c r="P7" s="20">
        <v>0</v>
      </c>
      <c r="Q7" s="2">
        <v>0</v>
      </c>
      <c r="R7" s="2">
        <v>1</v>
      </c>
      <c r="S7" s="2">
        <v>1</v>
      </c>
      <c r="T7" s="2">
        <v>1</v>
      </c>
      <c r="U7" s="2">
        <v>3</v>
      </c>
      <c r="V7" s="2">
        <v>1</v>
      </c>
      <c r="W7" s="2">
        <v>1</v>
      </c>
      <c r="X7" s="2">
        <v>1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2</v>
      </c>
      <c r="AE7" s="2">
        <v>0</v>
      </c>
      <c r="AF7" s="97">
        <v>1</v>
      </c>
      <c r="AG7" s="118">
        <f t="shared" si="0"/>
        <v>27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119">
        <f t="shared" si="0"/>
        <v>1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15</v>
      </c>
      <c r="C10" s="9">
        <f t="shared" ref="C10:AF10" si="2">IF(C4&lt;&gt;"",SUM(C4:C8),"")</f>
        <v>15</v>
      </c>
      <c r="D10" s="9">
        <f t="shared" si="2"/>
        <v>20</v>
      </c>
      <c r="E10" s="9">
        <f t="shared" si="2"/>
        <v>17</v>
      </c>
      <c r="F10" s="9">
        <f t="shared" si="2"/>
        <v>22</v>
      </c>
      <c r="G10" s="9">
        <f t="shared" si="2"/>
        <v>22</v>
      </c>
      <c r="H10" s="9">
        <f t="shared" si="2"/>
        <v>17</v>
      </c>
      <c r="I10" s="9">
        <f t="shared" si="2"/>
        <v>15</v>
      </c>
      <c r="J10" s="9">
        <f t="shared" si="2"/>
        <v>20</v>
      </c>
      <c r="K10" s="9">
        <f t="shared" si="2"/>
        <v>16</v>
      </c>
      <c r="L10" s="9">
        <f t="shared" si="2"/>
        <v>25</v>
      </c>
      <c r="M10" s="9">
        <f t="shared" si="2"/>
        <v>22</v>
      </c>
      <c r="N10" s="9">
        <f t="shared" si="2"/>
        <v>25</v>
      </c>
      <c r="O10" s="9">
        <f t="shared" si="2"/>
        <v>24</v>
      </c>
      <c r="P10" s="9">
        <f t="shared" si="2"/>
        <v>18</v>
      </c>
      <c r="Q10" s="9">
        <f t="shared" si="2"/>
        <v>20</v>
      </c>
      <c r="R10" s="9">
        <f t="shared" si="2"/>
        <v>19</v>
      </c>
      <c r="S10" s="9">
        <f t="shared" si="2"/>
        <v>20</v>
      </c>
      <c r="T10" s="9">
        <f t="shared" si="2"/>
        <v>12</v>
      </c>
      <c r="U10" s="9">
        <f t="shared" si="2"/>
        <v>28</v>
      </c>
      <c r="V10" s="9">
        <f t="shared" si="2"/>
        <v>19</v>
      </c>
      <c r="W10" s="9">
        <f t="shared" si="2"/>
        <v>18</v>
      </c>
      <c r="X10" s="9">
        <f t="shared" si="2"/>
        <v>26</v>
      </c>
      <c r="Y10" s="9">
        <f t="shared" si="2"/>
        <v>19</v>
      </c>
      <c r="Z10" s="9">
        <f t="shared" si="2"/>
        <v>15</v>
      </c>
      <c r="AA10" s="9">
        <f t="shared" si="2"/>
        <v>15</v>
      </c>
      <c r="AB10" s="9">
        <f t="shared" si="2"/>
        <v>26</v>
      </c>
      <c r="AC10" s="9">
        <f t="shared" si="2"/>
        <v>26</v>
      </c>
      <c r="AD10" s="9">
        <f t="shared" si="2"/>
        <v>20</v>
      </c>
      <c r="AE10" s="9">
        <f t="shared" si="2"/>
        <v>15</v>
      </c>
      <c r="AF10" s="9">
        <f t="shared" si="2"/>
        <v>15</v>
      </c>
      <c r="AG10" s="16">
        <f>SUM(B10:AF10)</f>
        <v>606</v>
      </c>
      <c r="AH10" s="44">
        <f>SUM(AH4:AH9)</f>
        <v>20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1</v>
      </c>
      <c r="C13" s="159">
        <v>0</v>
      </c>
      <c r="D13" s="159">
        <v>0</v>
      </c>
      <c r="E13" s="160">
        <v>1</v>
      </c>
      <c r="F13" s="159">
        <v>0</v>
      </c>
      <c r="G13" s="159">
        <v>0</v>
      </c>
      <c r="H13" s="160">
        <v>1</v>
      </c>
      <c r="I13" s="159">
        <v>0</v>
      </c>
      <c r="J13" s="159">
        <v>2</v>
      </c>
      <c r="K13" s="159">
        <v>0</v>
      </c>
      <c r="L13" s="159">
        <v>1</v>
      </c>
      <c r="M13" s="159">
        <v>0</v>
      </c>
      <c r="N13" s="159">
        <v>0</v>
      </c>
      <c r="O13" s="159">
        <v>3</v>
      </c>
      <c r="P13" s="159">
        <v>0</v>
      </c>
      <c r="Q13" s="159">
        <v>1</v>
      </c>
      <c r="R13" s="159">
        <v>0</v>
      </c>
      <c r="S13" s="159">
        <v>0</v>
      </c>
      <c r="T13" s="159">
        <v>0</v>
      </c>
      <c r="U13" s="159">
        <v>1</v>
      </c>
      <c r="V13" s="159">
        <v>0</v>
      </c>
      <c r="W13" s="159">
        <v>0</v>
      </c>
      <c r="X13" s="159">
        <v>0</v>
      </c>
      <c r="Y13" s="159">
        <v>1</v>
      </c>
      <c r="Z13" s="159">
        <v>6</v>
      </c>
      <c r="AA13" s="159">
        <v>0</v>
      </c>
      <c r="AB13" s="159">
        <v>1</v>
      </c>
      <c r="AC13" s="159">
        <v>1</v>
      </c>
      <c r="AD13" s="159">
        <v>0</v>
      </c>
      <c r="AE13" s="159">
        <v>0</v>
      </c>
      <c r="AF13" s="172">
        <v>0</v>
      </c>
      <c r="AG13" s="168">
        <f>SUM(B13:AF13)</f>
        <v>20</v>
      </c>
      <c r="AH13" s="41">
        <f>ROUND(AVERAGE(B13:AF13),0)</f>
        <v>1</v>
      </c>
    </row>
    <row r="14" spans="1:34">
      <c r="A14" s="4" t="s">
        <v>81</v>
      </c>
      <c r="B14" s="20">
        <v>0</v>
      </c>
      <c r="C14" s="20">
        <v>1</v>
      </c>
      <c r="D14" s="20">
        <v>1</v>
      </c>
      <c r="E14" s="20">
        <v>2</v>
      </c>
      <c r="F14" s="20">
        <v>1</v>
      </c>
      <c r="G14" s="20">
        <v>2</v>
      </c>
      <c r="H14" s="20">
        <v>0</v>
      </c>
      <c r="I14" s="20">
        <v>1</v>
      </c>
      <c r="J14" s="20">
        <v>0</v>
      </c>
      <c r="K14" s="20">
        <v>1</v>
      </c>
      <c r="L14" s="20">
        <v>1</v>
      </c>
      <c r="M14" s="20">
        <v>2</v>
      </c>
      <c r="N14" s="20">
        <v>1</v>
      </c>
      <c r="O14" s="20">
        <v>1</v>
      </c>
      <c r="P14" s="20">
        <v>0</v>
      </c>
      <c r="Q14" s="20">
        <v>0</v>
      </c>
      <c r="R14" s="2">
        <v>1</v>
      </c>
      <c r="S14" s="2">
        <v>0</v>
      </c>
      <c r="T14" s="2">
        <v>2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3</v>
      </c>
      <c r="AC14" s="2">
        <v>2</v>
      </c>
      <c r="AD14" s="2">
        <v>1</v>
      </c>
      <c r="AE14" s="2">
        <v>2</v>
      </c>
      <c r="AF14" s="165">
        <v>1</v>
      </c>
      <c r="AG14" s="169">
        <f t="shared" ref="AG14:AG16" si="3">SUM(B14:AF14)</f>
        <v>28</v>
      </c>
      <c r="AH14" s="42">
        <f>ROUND(AVERAGE(B14:AF14),0)</f>
        <v>1</v>
      </c>
    </row>
    <row r="15" spans="1:34">
      <c r="A15" s="4" t="s">
        <v>50</v>
      </c>
      <c r="B15" s="2">
        <v>1</v>
      </c>
      <c r="C15" s="20">
        <v>2</v>
      </c>
      <c r="D15" s="20">
        <v>5</v>
      </c>
      <c r="E15" s="20">
        <v>4</v>
      </c>
      <c r="F15" s="20">
        <v>4</v>
      </c>
      <c r="G15" s="20">
        <v>3</v>
      </c>
      <c r="H15" s="20">
        <v>2</v>
      </c>
      <c r="I15" s="2">
        <v>1</v>
      </c>
      <c r="J15" s="20">
        <v>6</v>
      </c>
      <c r="K15" s="20">
        <v>3</v>
      </c>
      <c r="L15" s="20">
        <v>5</v>
      </c>
      <c r="M15" s="20">
        <v>5</v>
      </c>
      <c r="N15" s="20">
        <v>4</v>
      </c>
      <c r="O15" s="20">
        <v>2</v>
      </c>
      <c r="P15" s="20">
        <v>4</v>
      </c>
      <c r="Q15" s="20">
        <v>3</v>
      </c>
      <c r="R15" s="20">
        <v>3</v>
      </c>
      <c r="S15" s="20">
        <v>4</v>
      </c>
      <c r="T15" s="20">
        <v>3</v>
      </c>
      <c r="U15" s="2">
        <v>2</v>
      </c>
      <c r="V15" s="20">
        <v>3</v>
      </c>
      <c r="W15" s="20">
        <v>3</v>
      </c>
      <c r="X15" s="20">
        <v>4</v>
      </c>
      <c r="Y15" s="20">
        <v>5</v>
      </c>
      <c r="Z15" s="20">
        <v>3</v>
      </c>
      <c r="AA15" s="20">
        <v>4</v>
      </c>
      <c r="AB15" s="20">
        <v>4</v>
      </c>
      <c r="AC15" s="20">
        <v>3</v>
      </c>
      <c r="AD15" s="20">
        <v>5</v>
      </c>
      <c r="AE15" s="20">
        <v>6</v>
      </c>
      <c r="AF15" s="166">
        <v>7</v>
      </c>
      <c r="AG15" s="169">
        <f t="shared" si="3"/>
        <v>113</v>
      </c>
      <c r="AH15" s="42">
        <f t="shared" ref="AH15:AH16" si="4">ROUND(AVERAGE(B15:AF15),0)</f>
        <v>4</v>
      </c>
    </row>
    <row r="16" spans="1:34" ht="15.75" thickBot="1">
      <c r="A16" s="6" t="s">
        <v>51</v>
      </c>
      <c r="B16" s="7">
        <v>3</v>
      </c>
      <c r="C16" s="33">
        <v>1</v>
      </c>
      <c r="D16" s="33">
        <v>2</v>
      </c>
      <c r="E16" s="33">
        <v>0</v>
      </c>
      <c r="F16" s="33">
        <v>4</v>
      </c>
      <c r="G16" s="33">
        <v>0</v>
      </c>
      <c r="H16" s="33">
        <v>3</v>
      </c>
      <c r="I16" s="33">
        <v>4</v>
      </c>
      <c r="J16" s="33">
        <v>4</v>
      </c>
      <c r="K16" s="33">
        <v>4</v>
      </c>
      <c r="L16" s="33">
        <v>2</v>
      </c>
      <c r="M16" s="33">
        <v>2</v>
      </c>
      <c r="N16" s="33">
        <v>2</v>
      </c>
      <c r="O16" s="33">
        <v>3</v>
      </c>
      <c r="P16" s="33">
        <v>2</v>
      </c>
      <c r="Q16" s="33">
        <v>2</v>
      </c>
      <c r="R16" s="33">
        <v>3</v>
      </c>
      <c r="S16" s="33">
        <v>2</v>
      </c>
      <c r="T16" s="33">
        <v>0</v>
      </c>
      <c r="U16" s="7">
        <v>1</v>
      </c>
      <c r="V16" s="33">
        <v>2</v>
      </c>
      <c r="W16" s="33">
        <v>1</v>
      </c>
      <c r="X16" s="33">
        <v>3</v>
      </c>
      <c r="Y16" s="33">
        <v>1</v>
      </c>
      <c r="Z16" s="33">
        <v>2</v>
      </c>
      <c r="AA16" s="33">
        <v>3</v>
      </c>
      <c r="AB16" s="33">
        <v>3</v>
      </c>
      <c r="AC16" s="33">
        <v>3</v>
      </c>
      <c r="AD16" s="7">
        <v>2</v>
      </c>
      <c r="AE16" s="7">
        <v>1</v>
      </c>
      <c r="AF16" s="167">
        <v>0</v>
      </c>
      <c r="AG16" s="170">
        <f t="shared" si="3"/>
        <v>65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5</v>
      </c>
      <c r="C18" s="9">
        <f t="shared" ref="C18:AF18" si="5">IF(C16 &lt;&gt; "",SUM(C13:C16),"")</f>
        <v>4</v>
      </c>
      <c r="D18" s="9">
        <f t="shared" si="5"/>
        <v>8</v>
      </c>
      <c r="E18" s="9">
        <f t="shared" si="5"/>
        <v>7</v>
      </c>
      <c r="F18" s="9">
        <f t="shared" si="5"/>
        <v>9</v>
      </c>
      <c r="G18" s="9">
        <f t="shared" si="5"/>
        <v>5</v>
      </c>
      <c r="H18" s="9">
        <f t="shared" si="5"/>
        <v>6</v>
      </c>
      <c r="I18" s="9">
        <f t="shared" si="5"/>
        <v>6</v>
      </c>
      <c r="J18" s="9">
        <f t="shared" si="5"/>
        <v>12</v>
      </c>
      <c r="K18" s="9">
        <f t="shared" si="5"/>
        <v>8</v>
      </c>
      <c r="L18" s="9">
        <f t="shared" si="5"/>
        <v>9</v>
      </c>
      <c r="M18" s="9">
        <f t="shared" si="5"/>
        <v>9</v>
      </c>
      <c r="N18" s="9">
        <f t="shared" si="5"/>
        <v>7</v>
      </c>
      <c r="O18" s="9">
        <f t="shared" si="5"/>
        <v>9</v>
      </c>
      <c r="P18" s="9">
        <f t="shared" si="5"/>
        <v>6</v>
      </c>
      <c r="Q18" s="9">
        <f t="shared" si="5"/>
        <v>6</v>
      </c>
      <c r="R18" s="9">
        <f t="shared" si="5"/>
        <v>7</v>
      </c>
      <c r="S18" s="9">
        <f t="shared" si="5"/>
        <v>6</v>
      </c>
      <c r="T18" s="9">
        <f t="shared" si="5"/>
        <v>5</v>
      </c>
      <c r="U18" s="9">
        <f t="shared" si="5"/>
        <v>4</v>
      </c>
      <c r="V18" s="9">
        <f t="shared" si="5"/>
        <v>6</v>
      </c>
      <c r="W18" s="9">
        <f t="shared" si="5"/>
        <v>4</v>
      </c>
      <c r="X18" s="9">
        <f t="shared" si="5"/>
        <v>7</v>
      </c>
      <c r="Y18" s="9">
        <f t="shared" si="5"/>
        <v>7</v>
      </c>
      <c r="Z18" s="9">
        <f>IF(Z16 &lt;&gt; "",SUM(Z13:Z16),"")</f>
        <v>11</v>
      </c>
      <c r="AA18" s="9">
        <f t="shared" si="5"/>
        <v>8</v>
      </c>
      <c r="AB18" s="9">
        <f t="shared" si="5"/>
        <v>11</v>
      </c>
      <c r="AC18" s="9">
        <f t="shared" si="5"/>
        <v>9</v>
      </c>
      <c r="AD18" s="9">
        <f t="shared" si="5"/>
        <v>8</v>
      </c>
      <c r="AE18" s="9">
        <f t="shared" si="5"/>
        <v>9</v>
      </c>
      <c r="AF18" s="14">
        <f t="shared" si="5"/>
        <v>8</v>
      </c>
      <c r="AG18" s="16">
        <f>SUM(B18:AF18)</f>
        <v>226</v>
      </c>
      <c r="AH18" s="44">
        <f>SUM(AH13:AH16)</f>
        <v>8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20</v>
      </c>
      <c r="C20" s="29">
        <f t="shared" ref="C20:AF20" si="6">IF(C18&lt;&gt;"",SUM(C10,C18),"")</f>
        <v>19</v>
      </c>
      <c r="D20" s="29">
        <f t="shared" si="6"/>
        <v>28</v>
      </c>
      <c r="E20" s="29">
        <f t="shared" si="6"/>
        <v>24</v>
      </c>
      <c r="F20" s="29">
        <f t="shared" si="6"/>
        <v>31</v>
      </c>
      <c r="G20" s="29">
        <f t="shared" si="6"/>
        <v>27</v>
      </c>
      <c r="H20" s="29">
        <f t="shared" si="6"/>
        <v>23</v>
      </c>
      <c r="I20" s="29">
        <f t="shared" si="6"/>
        <v>21</v>
      </c>
      <c r="J20" s="29">
        <f t="shared" si="6"/>
        <v>32</v>
      </c>
      <c r="K20" s="29">
        <f t="shared" si="6"/>
        <v>24</v>
      </c>
      <c r="L20" s="29">
        <f t="shared" si="6"/>
        <v>34</v>
      </c>
      <c r="M20" s="29">
        <f t="shared" si="6"/>
        <v>31</v>
      </c>
      <c r="N20" s="29">
        <f t="shared" si="6"/>
        <v>32</v>
      </c>
      <c r="O20" s="29">
        <f t="shared" si="6"/>
        <v>33</v>
      </c>
      <c r="P20" s="29">
        <f t="shared" si="6"/>
        <v>24</v>
      </c>
      <c r="Q20" s="29">
        <f t="shared" si="6"/>
        <v>26</v>
      </c>
      <c r="R20" s="29">
        <f t="shared" si="6"/>
        <v>26</v>
      </c>
      <c r="S20" s="29">
        <f t="shared" si="6"/>
        <v>26</v>
      </c>
      <c r="T20" s="29">
        <f t="shared" si="6"/>
        <v>17</v>
      </c>
      <c r="U20" s="29">
        <f t="shared" si="6"/>
        <v>32</v>
      </c>
      <c r="V20" s="29">
        <f t="shared" si="6"/>
        <v>25</v>
      </c>
      <c r="W20" s="29">
        <f t="shared" si="6"/>
        <v>22</v>
      </c>
      <c r="X20" s="29">
        <f t="shared" si="6"/>
        <v>33</v>
      </c>
      <c r="Y20" s="29">
        <f t="shared" si="6"/>
        <v>26</v>
      </c>
      <c r="Z20" s="29">
        <f t="shared" si="6"/>
        <v>26</v>
      </c>
      <c r="AA20" s="29">
        <f t="shared" si="6"/>
        <v>23</v>
      </c>
      <c r="AB20" s="29">
        <f t="shared" si="6"/>
        <v>37</v>
      </c>
      <c r="AC20" s="29">
        <f t="shared" si="6"/>
        <v>35</v>
      </c>
      <c r="AD20" s="29">
        <f t="shared" si="6"/>
        <v>28</v>
      </c>
      <c r="AE20" s="29">
        <f t="shared" si="6"/>
        <v>24</v>
      </c>
      <c r="AF20" s="171">
        <f t="shared" si="6"/>
        <v>23</v>
      </c>
      <c r="AG20" s="144">
        <f>SUM(AG10,AG18)</f>
        <v>832</v>
      </c>
      <c r="AH20" s="44">
        <f>SUM(AH10,AH18)</f>
        <v>28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4z9idM8EYVIpXKx9aeVT//XrFjCwfOpnaQDAQiy4zlgMWayzfwxGqcYoZPtzl3DCGOj3vlPY8XSxrehD0UJiEA==" saltValue="TwDipMyLcw4aZJXhCQrsEw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N13" sqref="AN13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11</v>
      </c>
      <c r="C4" s="21">
        <v>13</v>
      </c>
      <c r="D4" s="21">
        <v>12</v>
      </c>
      <c r="E4" s="21">
        <v>15</v>
      </c>
      <c r="F4" s="21">
        <v>13</v>
      </c>
      <c r="G4" s="21">
        <v>11</v>
      </c>
      <c r="H4" s="21">
        <v>17</v>
      </c>
      <c r="I4" s="21">
        <v>19</v>
      </c>
      <c r="J4" s="21">
        <v>12</v>
      </c>
      <c r="K4" s="21">
        <v>12</v>
      </c>
      <c r="L4" s="21">
        <v>14</v>
      </c>
      <c r="M4" s="21">
        <v>17</v>
      </c>
      <c r="N4" s="21">
        <v>12</v>
      </c>
      <c r="O4" s="21">
        <v>9</v>
      </c>
      <c r="P4" s="21">
        <v>9</v>
      </c>
      <c r="Q4" s="21">
        <v>16</v>
      </c>
      <c r="R4" s="10">
        <v>10</v>
      </c>
      <c r="S4" s="10">
        <v>22</v>
      </c>
      <c r="T4" s="10">
        <v>14</v>
      </c>
      <c r="U4" s="10">
        <v>18</v>
      </c>
      <c r="V4" s="10">
        <v>9</v>
      </c>
      <c r="W4" s="10">
        <v>11</v>
      </c>
      <c r="X4" s="10">
        <v>14</v>
      </c>
      <c r="Y4" s="10">
        <v>16</v>
      </c>
      <c r="Z4" s="10">
        <v>8</v>
      </c>
      <c r="AA4" s="10">
        <v>8</v>
      </c>
      <c r="AB4" s="10">
        <v>16</v>
      </c>
      <c r="AC4" s="10">
        <v>14</v>
      </c>
      <c r="AD4" s="10">
        <v>17</v>
      </c>
      <c r="AE4" s="10">
        <v>10</v>
      </c>
      <c r="AF4" s="96">
        <v>15</v>
      </c>
      <c r="AG4" s="117">
        <f>SUM(B4:AF4)</f>
        <v>414</v>
      </c>
      <c r="AH4" s="41">
        <f>ROUND(AVERAGE(B4:AF4),0)</f>
        <v>13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1</v>
      </c>
      <c r="S5" s="46">
        <v>1</v>
      </c>
      <c r="T5" s="46">
        <v>0</v>
      </c>
      <c r="U5" s="46">
        <v>1</v>
      </c>
      <c r="V5" s="46">
        <v>0</v>
      </c>
      <c r="W5" s="46">
        <v>0</v>
      </c>
      <c r="X5" s="45">
        <v>1</v>
      </c>
      <c r="Y5" s="45">
        <v>0</v>
      </c>
      <c r="Z5" s="45">
        <v>1</v>
      </c>
      <c r="AA5" s="45">
        <v>0</v>
      </c>
      <c r="AB5" s="45">
        <v>1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7</v>
      </c>
      <c r="AH5" s="42">
        <f>ROUND(AVERAGE(B5:AF5),0)</f>
        <v>0</v>
      </c>
    </row>
    <row r="6" spans="1:34">
      <c r="A6" s="4" t="s">
        <v>6</v>
      </c>
      <c r="B6" s="20">
        <v>1</v>
      </c>
      <c r="C6" s="20">
        <v>7</v>
      </c>
      <c r="D6" s="20">
        <v>1</v>
      </c>
      <c r="E6" s="20">
        <v>7</v>
      </c>
      <c r="F6" s="20">
        <v>3</v>
      </c>
      <c r="G6" s="20">
        <v>5</v>
      </c>
      <c r="H6" s="20">
        <v>1</v>
      </c>
      <c r="I6" s="20">
        <v>0</v>
      </c>
      <c r="J6" s="20">
        <v>2</v>
      </c>
      <c r="K6" s="20">
        <v>3</v>
      </c>
      <c r="L6" s="20">
        <v>3</v>
      </c>
      <c r="M6" s="20">
        <v>3</v>
      </c>
      <c r="N6" s="20">
        <v>4</v>
      </c>
      <c r="O6" s="20">
        <v>6</v>
      </c>
      <c r="P6" s="20">
        <v>5</v>
      </c>
      <c r="Q6" s="20">
        <v>1</v>
      </c>
      <c r="R6" s="2">
        <v>7</v>
      </c>
      <c r="S6" s="2">
        <v>1</v>
      </c>
      <c r="T6" s="20">
        <v>3</v>
      </c>
      <c r="U6" s="2">
        <v>1</v>
      </c>
      <c r="V6" s="2">
        <v>7</v>
      </c>
      <c r="W6" s="2">
        <v>4</v>
      </c>
      <c r="X6" s="2">
        <v>8</v>
      </c>
      <c r="Y6" s="2">
        <v>3</v>
      </c>
      <c r="Z6" s="2">
        <v>6</v>
      </c>
      <c r="AA6" s="2">
        <v>10</v>
      </c>
      <c r="AB6" s="2">
        <v>5</v>
      </c>
      <c r="AC6" s="2">
        <v>2</v>
      </c>
      <c r="AD6" s="2">
        <v>3</v>
      </c>
      <c r="AE6" s="2">
        <v>7</v>
      </c>
      <c r="AF6" s="97">
        <v>6</v>
      </c>
      <c r="AG6" s="118">
        <f t="shared" si="0"/>
        <v>125</v>
      </c>
      <c r="AH6" s="42">
        <f t="shared" ref="AH6:AH8" si="1">ROUND(AVERAGE(B6:AF6),0)</f>
        <v>4</v>
      </c>
    </row>
    <row r="7" spans="1:34">
      <c r="A7" s="4" t="s">
        <v>7</v>
      </c>
      <c r="B7" s="2">
        <v>0</v>
      </c>
      <c r="C7" s="2">
        <v>2</v>
      </c>
      <c r="D7" s="2">
        <v>1</v>
      </c>
      <c r="E7" s="2">
        <v>1</v>
      </c>
      <c r="F7" s="2">
        <v>3</v>
      </c>
      <c r="G7" s="2">
        <v>0</v>
      </c>
      <c r="H7" s="20">
        <v>4</v>
      </c>
      <c r="I7" s="2">
        <v>1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0">
        <v>0</v>
      </c>
      <c r="Q7" s="2">
        <v>2</v>
      </c>
      <c r="R7" s="2">
        <v>0</v>
      </c>
      <c r="S7" s="2">
        <v>1</v>
      </c>
      <c r="T7" s="2">
        <v>1</v>
      </c>
      <c r="U7" s="2">
        <v>0</v>
      </c>
      <c r="V7" s="2">
        <v>2</v>
      </c>
      <c r="W7" s="2">
        <v>1</v>
      </c>
      <c r="X7" s="2">
        <v>0</v>
      </c>
      <c r="Y7" s="2">
        <v>0</v>
      </c>
      <c r="Z7" s="2">
        <v>1</v>
      </c>
      <c r="AA7" s="2">
        <v>1</v>
      </c>
      <c r="AB7" s="2">
        <v>2</v>
      </c>
      <c r="AC7" s="2">
        <v>0</v>
      </c>
      <c r="AD7" s="2">
        <v>1</v>
      </c>
      <c r="AE7" s="2">
        <v>0</v>
      </c>
      <c r="AF7" s="97">
        <v>0</v>
      </c>
      <c r="AG7" s="118">
        <f t="shared" si="0"/>
        <v>25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12</v>
      </c>
      <c r="C10" s="9">
        <f t="shared" ref="C10:AF10" si="2">IF(C4&lt;&gt;"",SUM(C4:C8),"")</f>
        <v>22</v>
      </c>
      <c r="D10" s="9">
        <f t="shared" si="2"/>
        <v>14</v>
      </c>
      <c r="E10" s="9">
        <f t="shared" si="2"/>
        <v>23</v>
      </c>
      <c r="F10" s="9">
        <f t="shared" si="2"/>
        <v>19</v>
      </c>
      <c r="G10" s="9">
        <f t="shared" si="2"/>
        <v>16</v>
      </c>
      <c r="H10" s="9">
        <f t="shared" si="2"/>
        <v>22</v>
      </c>
      <c r="I10" s="9">
        <f t="shared" si="2"/>
        <v>20</v>
      </c>
      <c r="J10" s="9">
        <f t="shared" si="2"/>
        <v>14</v>
      </c>
      <c r="K10" s="9">
        <f t="shared" si="2"/>
        <v>16</v>
      </c>
      <c r="L10" s="9">
        <f t="shared" si="2"/>
        <v>18</v>
      </c>
      <c r="M10" s="9">
        <f t="shared" si="2"/>
        <v>20</v>
      </c>
      <c r="N10" s="9">
        <f t="shared" si="2"/>
        <v>16</v>
      </c>
      <c r="O10" s="9">
        <f t="shared" si="2"/>
        <v>15</v>
      </c>
      <c r="P10" s="9">
        <f t="shared" si="2"/>
        <v>14</v>
      </c>
      <c r="Q10" s="9">
        <f t="shared" si="2"/>
        <v>19</v>
      </c>
      <c r="R10" s="9">
        <f t="shared" si="2"/>
        <v>18</v>
      </c>
      <c r="S10" s="9">
        <f t="shared" si="2"/>
        <v>25</v>
      </c>
      <c r="T10" s="9">
        <f t="shared" si="2"/>
        <v>18</v>
      </c>
      <c r="U10" s="9">
        <f t="shared" si="2"/>
        <v>20</v>
      </c>
      <c r="V10" s="9">
        <f t="shared" si="2"/>
        <v>18</v>
      </c>
      <c r="W10" s="9">
        <f t="shared" si="2"/>
        <v>16</v>
      </c>
      <c r="X10" s="9">
        <f t="shared" si="2"/>
        <v>23</v>
      </c>
      <c r="Y10" s="9">
        <f t="shared" si="2"/>
        <v>19</v>
      </c>
      <c r="Z10" s="9">
        <f t="shared" si="2"/>
        <v>16</v>
      </c>
      <c r="AA10" s="9">
        <f t="shared" si="2"/>
        <v>19</v>
      </c>
      <c r="AB10" s="9">
        <f t="shared" si="2"/>
        <v>24</v>
      </c>
      <c r="AC10" s="9">
        <f t="shared" si="2"/>
        <v>16</v>
      </c>
      <c r="AD10" s="9">
        <f t="shared" si="2"/>
        <v>21</v>
      </c>
      <c r="AE10" s="9">
        <f t="shared" si="2"/>
        <v>17</v>
      </c>
      <c r="AF10" s="9">
        <f t="shared" si="2"/>
        <v>21</v>
      </c>
      <c r="AG10" s="16">
        <f>SUM(B10:AF10)</f>
        <v>571</v>
      </c>
      <c r="AH10" s="44">
        <f>SUM(AH4:AH9)</f>
        <v>18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0</v>
      </c>
      <c r="C13" s="159">
        <v>0</v>
      </c>
      <c r="D13" s="159">
        <v>0</v>
      </c>
      <c r="E13" s="160">
        <v>2</v>
      </c>
      <c r="F13" s="159">
        <v>0</v>
      </c>
      <c r="G13" s="159">
        <v>1</v>
      </c>
      <c r="H13" s="160">
        <v>0</v>
      </c>
      <c r="I13" s="159">
        <v>0</v>
      </c>
      <c r="J13" s="159">
        <v>1</v>
      </c>
      <c r="K13" s="159">
        <v>2</v>
      </c>
      <c r="L13" s="159">
        <v>0</v>
      </c>
      <c r="M13" s="159">
        <v>1</v>
      </c>
      <c r="N13" s="159">
        <v>1</v>
      </c>
      <c r="O13" s="159">
        <v>2</v>
      </c>
      <c r="P13" s="159">
        <v>0</v>
      </c>
      <c r="Q13" s="159">
        <v>2</v>
      </c>
      <c r="R13" s="159">
        <v>1</v>
      </c>
      <c r="S13" s="159">
        <v>1</v>
      </c>
      <c r="T13" s="159">
        <v>1</v>
      </c>
      <c r="U13" s="159">
        <v>0</v>
      </c>
      <c r="V13" s="159">
        <v>0</v>
      </c>
      <c r="W13" s="159">
        <v>0</v>
      </c>
      <c r="X13" s="160">
        <v>0</v>
      </c>
      <c r="Y13" s="159">
        <v>0</v>
      </c>
      <c r="Z13" s="159">
        <v>1</v>
      </c>
      <c r="AA13" s="159">
        <v>0</v>
      </c>
      <c r="AB13" s="159">
        <v>1</v>
      </c>
      <c r="AC13" s="159">
        <v>0</v>
      </c>
      <c r="AD13" s="159">
        <v>2</v>
      </c>
      <c r="AE13" s="159">
        <v>0</v>
      </c>
      <c r="AF13" s="172">
        <v>0</v>
      </c>
      <c r="AG13" s="168">
        <f>SUM(B13:AF13)</f>
        <v>19</v>
      </c>
      <c r="AH13" s="41">
        <f>ROUND(AVERAGE(B13:AF13),0)</f>
        <v>1</v>
      </c>
    </row>
    <row r="14" spans="1:34">
      <c r="A14" s="4" t="s">
        <v>81</v>
      </c>
      <c r="B14" s="20">
        <v>2</v>
      </c>
      <c r="C14" s="20">
        <v>0</v>
      </c>
      <c r="D14" s="20">
        <v>1</v>
      </c>
      <c r="E14" s="20">
        <v>0</v>
      </c>
      <c r="F14" s="20">
        <v>1</v>
      </c>
      <c r="G14" s="20">
        <v>2</v>
      </c>
      <c r="H14" s="20">
        <v>2</v>
      </c>
      <c r="I14" s="20">
        <v>0</v>
      </c>
      <c r="J14" s="20">
        <v>1</v>
      </c>
      <c r="K14" s="20">
        <v>0</v>
      </c>
      <c r="L14" s="20">
        <v>1</v>
      </c>
      <c r="M14" s="20">
        <v>1</v>
      </c>
      <c r="N14" s="20">
        <v>0</v>
      </c>
      <c r="O14" s="20">
        <v>0</v>
      </c>
      <c r="P14" s="20">
        <v>0</v>
      </c>
      <c r="Q14" s="20">
        <v>0</v>
      </c>
      <c r="R14" s="2">
        <v>2</v>
      </c>
      <c r="S14" s="2">
        <v>0</v>
      </c>
      <c r="T14" s="2">
        <v>0</v>
      </c>
      <c r="U14" s="2">
        <v>0</v>
      </c>
      <c r="V14" s="2">
        <v>0</v>
      </c>
      <c r="W14" s="2">
        <v>2</v>
      </c>
      <c r="X14" s="2">
        <v>1</v>
      </c>
      <c r="Y14" s="2">
        <v>0</v>
      </c>
      <c r="Z14" s="2">
        <v>1</v>
      </c>
      <c r="AA14" s="2">
        <v>0</v>
      </c>
      <c r="AB14" s="2">
        <v>2</v>
      </c>
      <c r="AC14" s="2">
        <v>0</v>
      </c>
      <c r="AD14" s="20">
        <v>1</v>
      </c>
      <c r="AE14" s="20">
        <v>0</v>
      </c>
      <c r="AF14" s="166">
        <v>0</v>
      </c>
      <c r="AG14" s="169">
        <f t="shared" ref="AG14:AG16" si="3">SUM(B14:AF14)</f>
        <v>20</v>
      </c>
      <c r="AH14" s="42">
        <f>ROUND(AVERAGE(B14:AF14),0)</f>
        <v>1</v>
      </c>
    </row>
    <row r="15" spans="1:34">
      <c r="A15" s="4" t="s">
        <v>50</v>
      </c>
      <c r="B15" s="2">
        <v>4</v>
      </c>
      <c r="C15" s="20">
        <v>2</v>
      </c>
      <c r="D15" s="20">
        <v>2</v>
      </c>
      <c r="E15" s="20">
        <v>4</v>
      </c>
      <c r="F15" s="20">
        <v>5</v>
      </c>
      <c r="G15" s="20">
        <v>0</v>
      </c>
      <c r="H15" s="20">
        <v>5</v>
      </c>
      <c r="I15" s="2">
        <v>5</v>
      </c>
      <c r="J15" s="20">
        <v>4</v>
      </c>
      <c r="K15" s="20">
        <v>3</v>
      </c>
      <c r="L15" s="20">
        <v>3</v>
      </c>
      <c r="M15" s="20">
        <v>5</v>
      </c>
      <c r="N15" s="20">
        <v>3</v>
      </c>
      <c r="O15" s="20">
        <v>1</v>
      </c>
      <c r="P15" s="20">
        <v>3</v>
      </c>
      <c r="Q15" s="20">
        <v>5</v>
      </c>
      <c r="R15" s="20">
        <v>3</v>
      </c>
      <c r="S15" s="20">
        <v>5</v>
      </c>
      <c r="T15" s="20">
        <v>5</v>
      </c>
      <c r="U15" s="2">
        <v>2</v>
      </c>
      <c r="V15" s="20">
        <v>4</v>
      </c>
      <c r="W15" s="20">
        <v>5</v>
      </c>
      <c r="X15" s="20">
        <v>3</v>
      </c>
      <c r="Y15" s="20">
        <v>3</v>
      </c>
      <c r="Z15" s="20">
        <v>4</v>
      </c>
      <c r="AA15" s="20">
        <v>2</v>
      </c>
      <c r="AB15" s="20">
        <v>4</v>
      </c>
      <c r="AC15" s="20">
        <v>2</v>
      </c>
      <c r="AD15" s="20">
        <v>4</v>
      </c>
      <c r="AE15" s="20">
        <v>4</v>
      </c>
      <c r="AF15" s="166">
        <v>5</v>
      </c>
      <c r="AG15" s="169">
        <f t="shared" si="3"/>
        <v>109</v>
      </c>
      <c r="AH15" s="42">
        <f t="shared" ref="AH15:AH16" si="4">ROUND(AVERAGE(B15:AF15),0)</f>
        <v>4</v>
      </c>
    </row>
    <row r="16" spans="1:34" ht="15.75" thickBot="1">
      <c r="A16" s="6" t="s">
        <v>51</v>
      </c>
      <c r="B16" s="7">
        <v>3</v>
      </c>
      <c r="C16" s="33">
        <v>2</v>
      </c>
      <c r="D16" s="33">
        <v>1</v>
      </c>
      <c r="E16" s="33">
        <v>2</v>
      </c>
      <c r="F16" s="33">
        <v>1</v>
      </c>
      <c r="G16" s="33">
        <v>1</v>
      </c>
      <c r="H16" s="33">
        <v>1</v>
      </c>
      <c r="I16" s="33">
        <v>0</v>
      </c>
      <c r="J16" s="33">
        <v>0</v>
      </c>
      <c r="K16" s="33">
        <v>1</v>
      </c>
      <c r="L16" s="33">
        <v>2</v>
      </c>
      <c r="M16" s="33">
        <v>3</v>
      </c>
      <c r="N16" s="33">
        <v>2</v>
      </c>
      <c r="O16" s="33">
        <v>2</v>
      </c>
      <c r="P16" s="33">
        <v>1</v>
      </c>
      <c r="Q16" s="33">
        <v>1</v>
      </c>
      <c r="R16" s="33">
        <v>2</v>
      </c>
      <c r="S16" s="33">
        <v>2</v>
      </c>
      <c r="T16" s="33">
        <v>2</v>
      </c>
      <c r="U16" s="7">
        <v>1</v>
      </c>
      <c r="V16" s="33">
        <v>2</v>
      </c>
      <c r="W16" s="33">
        <v>2</v>
      </c>
      <c r="X16" s="33">
        <v>1</v>
      </c>
      <c r="Y16" s="33">
        <v>1</v>
      </c>
      <c r="Z16" s="33">
        <v>2</v>
      </c>
      <c r="AA16" s="33">
        <v>1</v>
      </c>
      <c r="AB16" s="33">
        <v>1</v>
      </c>
      <c r="AC16" s="33">
        <v>6</v>
      </c>
      <c r="AD16" s="7">
        <v>1</v>
      </c>
      <c r="AE16" s="7">
        <v>4</v>
      </c>
      <c r="AF16" s="167">
        <v>2</v>
      </c>
      <c r="AG16" s="170">
        <f t="shared" si="3"/>
        <v>53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9</v>
      </c>
      <c r="C18" s="9">
        <f t="shared" ref="C18:AF18" si="5">IF(C16 &lt;&gt; "",SUM(C13:C16),"")</f>
        <v>4</v>
      </c>
      <c r="D18" s="9">
        <f t="shared" si="5"/>
        <v>4</v>
      </c>
      <c r="E18" s="9">
        <f t="shared" si="5"/>
        <v>8</v>
      </c>
      <c r="F18" s="9">
        <f t="shared" si="5"/>
        <v>7</v>
      </c>
      <c r="G18" s="9">
        <f t="shared" si="5"/>
        <v>4</v>
      </c>
      <c r="H18" s="9">
        <f t="shared" si="5"/>
        <v>8</v>
      </c>
      <c r="I18" s="9">
        <f t="shared" si="5"/>
        <v>5</v>
      </c>
      <c r="J18" s="9">
        <f t="shared" si="5"/>
        <v>6</v>
      </c>
      <c r="K18" s="9">
        <f t="shared" si="5"/>
        <v>6</v>
      </c>
      <c r="L18" s="9">
        <f t="shared" si="5"/>
        <v>6</v>
      </c>
      <c r="M18" s="9">
        <f t="shared" si="5"/>
        <v>10</v>
      </c>
      <c r="N18" s="9">
        <f t="shared" si="5"/>
        <v>6</v>
      </c>
      <c r="O18" s="9">
        <f t="shared" si="5"/>
        <v>5</v>
      </c>
      <c r="P18" s="9">
        <f t="shared" si="5"/>
        <v>4</v>
      </c>
      <c r="Q18" s="9">
        <f t="shared" si="5"/>
        <v>8</v>
      </c>
      <c r="R18" s="9">
        <f t="shared" si="5"/>
        <v>8</v>
      </c>
      <c r="S18" s="9">
        <f t="shared" si="5"/>
        <v>8</v>
      </c>
      <c r="T18" s="9">
        <f t="shared" si="5"/>
        <v>8</v>
      </c>
      <c r="U18" s="9">
        <f t="shared" si="5"/>
        <v>3</v>
      </c>
      <c r="V18" s="9">
        <f t="shared" si="5"/>
        <v>6</v>
      </c>
      <c r="W18" s="9">
        <f t="shared" si="5"/>
        <v>9</v>
      </c>
      <c r="X18" s="9">
        <f t="shared" si="5"/>
        <v>5</v>
      </c>
      <c r="Y18" s="9">
        <f t="shared" si="5"/>
        <v>4</v>
      </c>
      <c r="Z18" s="9">
        <f>IF(Z16 &lt;&gt; "",SUM(Z13:Z16),"")</f>
        <v>8</v>
      </c>
      <c r="AA18" s="9">
        <f t="shared" si="5"/>
        <v>3</v>
      </c>
      <c r="AB18" s="9">
        <f t="shared" si="5"/>
        <v>8</v>
      </c>
      <c r="AC18" s="9">
        <f t="shared" si="5"/>
        <v>8</v>
      </c>
      <c r="AD18" s="9">
        <f t="shared" si="5"/>
        <v>8</v>
      </c>
      <c r="AE18" s="9">
        <f t="shared" si="5"/>
        <v>8</v>
      </c>
      <c r="AF18" s="14">
        <f t="shared" si="5"/>
        <v>7</v>
      </c>
      <c r="AG18" s="16">
        <f>SUM(B18:AF18)</f>
        <v>201</v>
      </c>
      <c r="AH18" s="44">
        <f>SUM(AH13:AH16)</f>
        <v>8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21</v>
      </c>
      <c r="C20" s="29">
        <f t="shared" ref="C20:AF20" si="6">IF(C18&lt;&gt;"",SUM(C10,C18),"")</f>
        <v>26</v>
      </c>
      <c r="D20" s="29">
        <f t="shared" si="6"/>
        <v>18</v>
      </c>
      <c r="E20" s="29">
        <f t="shared" si="6"/>
        <v>31</v>
      </c>
      <c r="F20" s="29">
        <f t="shared" si="6"/>
        <v>26</v>
      </c>
      <c r="G20" s="29">
        <f t="shared" si="6"/>
        <v>20</v>
      </c>
      <c r="H20" s="29">
        <f t="shared" si="6"/>
        <v>30</v>
      </c>
      <c r="I20" s="29">
        <f t="shared" si="6"/>
        <v>25</v>
      </c>
      <c r="J20" s="29">
        <f t="shared" si="6"/>
        <v>20</v>
      </c>
      <c r="K20" s="29">
        <f t="shared" si="6"/>
        <v>22</v>
      </c>
      <c r="L20" s="29">
        <f t="shared" si="6"/>
        <v>24</v>
      </c>
      <c r="M20" s="29">
        <f t="shared" si="6"/>
        <v>30</v>
      </c>
      <c r="N20" s="29">
        <f t="shared" si="6"/>
        <v>22</v>
      </c>
      <c r="O20" s="29">
        <f t="shared" si="6"/>
        <v>20</v>
      </c>
      <c r="P20" s="29">
        <f t="shared" si="6"/>
        <v>18</v>
      </c>
      <c r="Q20" s="29">
        <f t="shared" si="6"/>
        <v>27</v>
      </c>
      <c r="R20" s="29">
        <f t="shared" si="6"/>
        <v>26</v>
      </c>
      <c r="S20" s="29">
        <f t="shared" si="6"/>
        <v>33</v>
      </c>
      <c r="T20" s="29">
        <f t="shared" si="6"/>
        <v>26</v>
      </c>
      <c r="U20" s="29">
        <f t="shared" si="6"/>
        <v>23</v>
      </c>
      <c r="V20" s="29">
        <f t="shared" si="6"/>
        <v>24</v>
      </c>
      <c r="W20" s="29">
        <f t="shared" si="6"/>
        <v>25</v>
      </c>
      <c r="X20" s="29">
        <f t="shared" si="6"/>
        <v>28</v>
      </c>
      <c r="Y20" s="29">
        <f t="shared" si="6"/>
        <v>23</v>
      </c>
      <c r="Z20" s="29">
        <f t="shared" si="6"/>
        <v>24</v>
      </c>
      <c r="AA20" s="29">
        <f t="shared" si="6"/>
        <v>22</v>
      </c>
      <c r="AB20" s="29">
        <f t="shared" si="6"/>
        <v>32</v>
      </c>
      <c r="AC20" s="29">
        <f t="shared" si="6"/>
        <v>24</v>
      </c>
      <c r="AD20" s="29">
        <f t="shared" si="6"/>
        <v>29</v>
      </c>
      <c r="AE20" s="29">
        <f t="shared" si="6"/>
        <v>25</v>
      </c>
      <c r="AF20" s="171">
        <f t="shared" si="6"/>
        <v>28</v>
      </c>
      <c r="AG20" s="144">
        <f>SUM(AG10,AG18)</f>
        <v>772</v>
      </c>
      <c r="AH20" s="44">
        <f>SUM(AH10,AH18)</f>
        <v>26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rcnUajKixKbgobDUeMzRipI+P4C1C+52VA6ER7fF6Mez+ZiBWXPxZY8ESDzH2GXDK/xnp6atHz67bwNL8Y1WzQ==" saltValue="E+qAa00VRWcMxE4M87jjBA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B1" sqref="B1:AH1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89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5</v>
      </c>
      <c r="C4" s="21">
        <v>10</v>
      </c>
      <c r="D4" s="21">
        <v>12</v>
      </c>
      <c r="E4" s="21">
        <v>10</v>
      </c>
      <c r="F4" s="21">
        <v>10</v>
      </c>
      <c r="G4" s="21">
        <v>19</v>
      </c>
      <c r="H4" s="21">
        <v>11</v>
      </c>
      <c r="I4" s="21">
        <v>8</v>
      </c>
      <c r="J4" s="21">
        <v>13</v>
      </c>
      <c r="K4" s="21">
        <v>14</v>
      </c>
      <c r="L4" s="21">
        <v>7</v>
      </c>
      <c r="M4" s="21">
        <v>16</v>
      </c>
      <c r="N4" s="21">
        <v>15</v>
      </c>
      <c r="O4" s="21">
        <v>13</v>
      </c>
      <c r="P4" s="21">
        <v>15</v>
      </c>
      <c r="Q4" s="21">
        <v>15</v>
      </c>
      <c r="R4" s="10">
        <v>6</v>
      </c>
      <c r="S4" s="10">
        <v>15</v>
      </c>
      <c r="T4" s="10">
        <v>13</v>
      </c>
      <c r="U4" s="10">
        <v>19</v>
      </c>
      <c r="V4" s="10">
        <v>13</v>
      </c>
      <c r="W4" s="10">
        <v>12</v>
      </c>
      <c r="X4" s="10">
        <v>14</v>
      </c>
      <c r="Y4" s="10">
        <v>11</v>
      </c>
      <c r="Z4" s="10">
        <v>12</v>
      </c>
      <c r="AA4" s="10">
        <v>16</v>
      </c>
      <c r="AB4" s="10">
        <v>12</v>
      </c>
      <c r="AC4" s="10">
        <v>8</v>
      </c>
      <c r="AD4" s="10">
        <v>12</v>
      </c>
      <c r="AE4" s="10">
        <v>14</v>
      </c>
      <c r="AF4" s="96"/>
      <c r="AG4" s="117">
        <f>SUM(B4:AE4)</f>
        <v>370</v>
      </c>
      <c r="AH4" s="41">
        <f>ROUND(AVERAGE(B4:AE4),0)</f>
        <v>12</v>
      </c>
    </row>
    <row r="5" spans="1:34">
      <c r="A5" s="38" t="s">
        <v>68</v>
      </c>
      <c r="B5" s="46">
        <v>1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1</v>
      </c>
      <c r="AD5" s="45">
        <v>0</v>
      </c>
      <c r="AE5" s="45">
        <v>0</v>
      </c>
      <c r="AF5" s="113"/>
      <c r="AG5" s="118">
        <f t="shared" ref="AG5:AG8" si="0">SUM(B5:AE5)</f>
        <v>3</v>
      </c>
      <c r="AH5" s="42">
        <f t="shared" ref="AH5:AH8" si="1">ROUND(AVERAGE(B5:AE5),0)</f>
        <v>0</v>
      </c>
    </row>
    <row r="6" spans="1:34">
      <c r="A6" s="4" t="s">
        <v>6</v>
      </c>
      <c r="B6" s="20">
        <v>2</v>
      </c>
      <c r="C6" s="20">
        <v>6</v>
      </c>
      <c r="D6" s="20">
        <v>10</v>
      </c>
      <c r="E6" s="20">
        <v>4</v>
      </c>
      <c r="F6" s="20">
        <v>4</v>
      </c>
      <c r="G6" s="20">
        <v>7</v>
      </c>
      <c r="H6" s="20">
        <v>5</v>
      </c>
      <c r="I6" s="20">
        <v>5</v>
      </c>
      <c r="J6" s="20">
        <v>3</v>
      </c>
      <c r="K6" s="20">
        <v>4</v>
      </c>
      <c r="L6" s="20">
        <v>4</v>
      </c>
      <c r="M6" s="20">
        <v>6</v>
      </c>
      <c r="N6" s="20">
        <v>4</v>
      </c>
      <c r="O6" s="20">
        <v>3</v>
      </c>
      <c r="P6" s="20">
        <v>6</v>
      </c>
      <c r="Q6" s="20">
        <v>5</v>
      </c>
      <c r="R6" s="2">
        <v>4</v>
      </c>
      <c r="S6" s="2">
        <v>4</v>
      </c>
      <c r="T6" s="20">
        <v>6</v>
      </c>
      <c r="U6" s="2">
        <v>4</v>
      </c>
      <c r="V6" s="2">
        <v>3</v>
      </c>
      <c r="W6" s="2">
        <v>4</v>
      </c>
      <c r="X6" s="2">
        <v>1</v>
      </c>
      <c r="Y6" s="2">
        <v>6</v>
      </c>
      <c r="Z6" s="2">
        <v>2</v>
      </c>
      <c r="AA6" s="2">
        <v>6</v>
      </c>
      <c r="AB6" s="2">
        <v>5</v>
      </c>
      <c r="AC6" s="2">
        <v>5</v>
      </c>
      <c r="AD6" s="2">
        <v>8</v>
      </c>
      <c r="AE6" s="2">
        <v>3</v>
      </c>
      <c r="AF6" s="97"/>
      <c r="AG6" s="118">
        <f t="shared" si="0"/>
        <v>139</v>
      </c>
      <c r="AH6" s="42">
        <f t="shared" si="1"/>
        <v>5</v>
      </c>
    </row>
    <row r="7" spans="1:34">
      <c r="A7" s="4" t="s">
        <v>7</v>
      </c>
      <c r="B7" s="2">
        <v>0</v>
      </c>
      <c r="C7" s="2">
        <v>1</v>
      </c>
      <c r="D7" s="2">
        <v>2</v>
      </c>
      <c r="E7" s="2">
        <v>2</v>
      </c>
      <c r="F7" s="2">
        <v>0</v>
      </c>
      <c r="G7" s="2">
        <v>2</v>
      </c>
      <c r="H7" s="20">
        <v>1</v>
      </c>
      <c r="I7" s="2">
        <v>2</v>
      </c>
      <c r="J7" s="2">
        <v>0</v>
      </c>
      <c r="K7" s="2">
        <v>2</v>
      </c>
      <c r="L7" s="2">
        <v>0</v>
      </c>
      <c r="M7" s="2">
        <v>0</v>
      </c>
      <c r="N7" s="2">
        <v>1</v>
      </c>
      <c r="O7" s="2">
        <v>1</v>
      </c>
      <c r="P7" s="20">
        <v>0</v>
      </c>
      <c r="Q7" s="2">
        <v>1</v>
      </c>
      <c r="R7" s="2">
        <v>2</v>
      </c>
      <c r="S7" s="2">
        <v>0</v>
      </c>
      <c r="T7" s="2">
        <v>1</v>
      </c>
      <c r="U7" s="2">
        <v>3</v>
      </c>
      <c r="V7" s="2">
        <v>1</v>
      </c>
      <c r="W7" s="2">
        <v>1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97"/>
      <c r="AG7" s="118">
        <f t="shared" si="0"/>
        <v>24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19">
        <f t="shared" si="0"/>
        <v>1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8</v>
      </c>
      <c r="C10" s="9">
        <f t="shared" ref="C10:AF10" si="2">IF(C4&lt;&gt;"",SUM(C4:C8),"")</f>
        <v>17</v>
      </c>
      <c r="D10" s="9">
        <f t="shared" si="2"/>
        <v>24</v>
      </c>
      <c r="E10" s="9">
        <f t="shared" si="2"/>
        <v>16</v>
      </c>
      <c r="F10" s="9">
        <f t="shared" si="2"/>
        <v>14</v>
      </c>
      <c r="G10" s="9">
        <f t="shared" si="2"/>
        <v>28</v>
      </c>
      <c r="H10" s="9">
        <f t="shared" si="2"/>
        <v>17</v>
      </c>
      <c r="I10" s="9">
        <f t="shared" si="2"/>
        <v>15</v>
      </c>
      <c r="J10" s="9">
        <f t="shared" si="2"/>
        <v>16</v>
      </c>
      <c r="K10" s="9">
        <f t="shared" si="2"/>
        <v>20</v>
      </c>
      <c r="L10" s="9">
        <f t="shared" si="2"/>
        <v>11</v>
      </c>
      <c r="M10" s="9">
        <f t="shared" si="2"/>
        <v>22</v>
      </c>
      <c r="N10" s="9">
        <f t="shared" si="2"/>
        <v>20</v>
      </c>
      <c r="O10" s="9">
        <f t="shared" si="2"/>
        <v>18</v>
      </c>
      <c r="P10" s="9">
        <f t="shared" si="2"/>
        <v>21</v>
      </c>
      <c r="Q10" s="9">
        <f t="shared" si="2"/>
        <v>21</v>
      </c>
      <c r="R10" s="9">
        <f t="shared" si="2"/>
        <v>12</v>
      </c>
      <c r="S10" s="9">
        <f t="shared" si="2"/>
        <v>19</v>
      </c>
      <c r="T10" s="9">
        <f t="shared" si="2"/>
        <v>20</v>
      </c>
      <c r="U10" s="9">
        <f t="shared" si="2"/>
        <v>26</v>
      </c>
      <c r="V10" s="9">
        <f t="shared" si="2"/>
        <v>17</v>
      </c>
      <c r="W10" s="9">
        <f t="shared" si="2"/>
        <v>17</v>
      </c>
      <c r="X10" s="9">
        <f t="shared" si="2"/>
        <v>15</v>
      </c>
      <c r="Y10" s="9">
        <f t="shared" si="2"/>
        <v>18</v>
      </c>
      <c r="Z10" s="9">
        <f t="shared" si="2"/>
        <v>14</v>
      </c>
      <c r="AA10" s="9">
        <f t="shared" si="2"/>
        <v>22</v>
      </c>
      <c r="AB10" s="9">
        <f t="shared" si="2"/>
        <v>18</v>
      </c>
      <c r="AC10" s="9">
        <f t="shared" si="2"/>
        <v>14</v>
      </c>
      <c r="AD10" s="9">
        <f t="shared" si="2"/>
        <v>20</v>
      </c>
      <c r="AE10" s="9">
        <f t="shared" si="2"/>
        <v>17</v>
      </c>
      <c r="AF10" s="9" t="str">
        <f t="shared" si="2"/>
        <v/>
      </c>
      <c r="AG10" s="16">
        <f>SUM(B10:AE10)</f>
        <v>537</v>
      </c>
      <c r="AH10" s="44">
        <f>SUM(AH4:AH9)</f>
        <v>18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1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60">
        <v>1</v>
      </c>
      <c r="I13" s="159">
        <v>1</v>
      </c>
      <c r="J13" s="159">
        <v>0</v>
      </c>
      <c r="K13" s="159">
        <v>1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1</v>
      </c>
      <c r="R13" s="159">
        <v>0</v>
      </c>
      <c r="S13" s="159">
        <v>0</v>
      </c>
      <c r="T13" s="159">
        <v>0</v>
      </c>
      <c r="U13" s="159">
        <v>0</v>
      </c>
      <c r="V13" s="159">
        <v>1</v>
      </c>
      <c r="W13" s="159">
        <v>0</v>
      </c>
      <c r="X13" s="159">
        <v>0</v>
      </c>
      <c r="Y13" s="159">
        <v>1</v>
      </c>
      <c r="Z13" s="159">
        <v>1</v>
      </c>
      <c r="AA13" s="159">
        <v>2</v>
      </c>
      <c r="AB13" s="159">
        <v>0</v>
      </c>
      <c r="AC13" s="159">
        <v>1</v>
      </c>
      <c r="AD13" s="159">
        <v>0</v>
      </c>
      <c r="AE13" s="159">
        <v>0</v>
      </c>
      <c r="AF13" s="161"/>
      <c r="AG13" s="117">
        <f>SUM(B13:AE13)</f>
        <v>11</v>
      </c>
      <c r="AH13" s="41">
        <f>ROUND(AVERAGE(B13:AE13),0)</f>
        <v>0</v>
      </c>
    </row>
    <row r="14" spans="1:34">
      <c r="A14" s="4" t="s">
        <v>81</v>
      </c>
      <c r="B14" s="20">
        <v>0</v>
      </c>
      <c r="C14" s="20">
        <v>2</v>
      </c>
      <c r="D14" s="20">
        <v>1</v>
      </c>
      <c r="E14" s="20">
        <v>1</v>
      </c>
      <c r="F14" s="20">
        <v>1</v>
      </c>
      <c r="G14" s="20">
        <v>1</v>
      </c>
      <c r="H14" s="20">
        <v>0</v>
      </c>
      <c r="I14" s="20">
        <v>1</v>
      </c>
      <c r="J14" s="20">
        <v>2</v>
      </c>
      <c r="K14" s="20">
        <v>3</v>
      </c>
      <c r="L14" s="20">
        <v>0</v>
      </c>
      <c r="M14" s="20">
        <v>2</v>
      </c>
      <c r="N14" s="20">
        <v>0</v>
      </c>
      <c r="O14" s="20">
        <v>0</v>
      </c>
      <c r="P14" s="20">
        <v>2</v>
      </c>
      <c r="Q14" s="20">
        <v>0</v>
      </c>
      <c r="R14" s="20">
        <v>1</v>
      </c>
      <c r="S14" s="20">
        <v>0</v>
      </c>
      <c r="T14" s="20">
        <v>2</v>
      </c>
      <c r="U14" s="20">
        <v>1</v>
      </c>
      <c r="V14" s="20">
        <v>0</v>
      </c>
      <c r="W14" s="20">
        <v>3</v>
      </c>
      <c r="X14" s="20">
        <v>0</v>
      </c>
      <c r="Y14" s="20">
        <v>1</v>
      </c>
      <c r="Z14" s="20">
        <v>2</v>
      </c>
      <c r="AA14" s="20">
        <v>1</v>
      </c>
      <c r="AB14" s="20">
        <v>0</v>
      </c>
      <c r="AC14" s="20">
        <v>0</v>
      </c>
      <c r="AD14" s="20">
        <v>2</v>
      </c>
      <c r="AE14" s="20">
        <v>1</v>
      </c>
      <c r="AF14" s="157"/>
      <c r="AG14" s="118">
        <f t="shared" ref="AG14:AG16" si="3">SUM(B14:AE14)</f>
        <v>30</v>
      </c>
      <c r="AH14" s="42">
        <f t="shared" ref="AH14:AH16" si="4">ROUND(AVERAGE(B14:AE14),0)</f>
        <v>1</v>
      </c>
    </row>
    <row r="15" spans="1:34">
      <c r="A15" s="4" t="s">
        <v>50</v>
      </c>
      <c r="B15" s="2">
        <v>3</v>
      </c>
      <c r="C15" s="20">
        <v>3</v>
      </c>
      <c r="D15" s="20">
        <v>0</v>
      </c>
      <c r="E15" s="20">
        <v>3</v>
      </c>
      <c r="F15" s="20">
        <v>4</v>
      </c>
      <c r="G15" s="20">
        <v>4</v>
      </c>
      <c r="H15" s="20">
        <v>7</v>
      </c>
      <c r="I15" s="2">
        <v>3</v>
      </c>
      <c r="J15" s="20">
        <v>1</v>
      </c>
      <c r="K15" s="20">
        <v>3</v>
      </c>
      <c r="L15" s="20">
        <v>4</v>
      </c>
      <c r="M15" s="20">
        <v>4</v>
      </c>
      <c r="N15" s="20">
        <v>5</v>
      </c>
      <c r="O15" s="20">
        <v>3</v>
      </c>
      <c r="P15" s="20">
        <v>4</v>
      </c>
      <c r="Q15" s="20">
        <v>1</v>
      </c>
      <c r="R15" s="20">
        <v>3</v>
      </c>
      <c r="S15" s="20">
        <v>2</v>
      </c>
      <c r="T15" s="20">
        <v>3</v>
      </c>
      <c r="U15" s="20">
        <v>5</v>
      </c>
      <c r="V15" s="20">
        <v>2</v>
      </c>
      <c r="W15" s="20">
        <v>5</v>
      </c>
      <c r="X15" s="20">
        <v>3</v>
      </c>
      <c r="Y15" s="20">
        <v>4</v>
      </c>
      <c r="Z15" s="20">
        <v>3</v>
      </c>
      <c r="AA15" s="20">
        <v>3</v>
      </c>
      <c r="AB15" s="20">
        <v>4</v>
      </c>
      <c r="AC15" s="20">
        <v>2</v>
      </c>
      <c r="AD15" s="20">
        <v>2</v>
      </c>
      <c r="AE15" s="20">
        <v>2</v>
      </c>
      <c r="AF15" s="157"/>
      <c r="AG15" s="118">
        <f t="shared" si="3"/>
        <v>95</v>
      </c>
      <c r="AH15" s="42">
        <f t="shared" si="4"/>
        <v>3</v>
      </c>
    </row>
    <row r="16" spans="1:34" ht="15.75" thickBot="1">
      <c r="A16" s="6" t="s">
        <v>51</v>
      </c>
      <c r="B16" s="7">
        <v>4</v>
      </c>
      <c r="C16" s="33">
        <v>4</v>
      </c>
      <c r="D16" s="33">
        <v>0</v>
      </c>
      <c r="E16" s="33">
        <v>1</v>
      </c>
      <c r="F16" s="33">
        <v>4</v>
      </c>
      <c r="G16" s="33">
        <v>3</v>
      </c>
      <c r="H16" s="33">
        <v>4</v>
      </c>
      <c r="I16" s="33">
        <v>3</v>
      </c>
      <c r="J16" s="33">
        <v>4</v>
      </c>
      <c r="K16" s="33">
        <v>1</v>
      </c>
      <c r="L16" s="33">
        <v>0</v>
      </c>
      <c r="M16" s="33">
        <v>2</v>
      </c>
      <c r="N16" s="33">
        <v>1</v>
      </c>
      <c r="O16" s="33">
        <v>2</v>
      </c>
      <c r="P16" s="33">
        <v>2</v>
      </c>
      <c r="Q16" s="33">
        <v>3</v>
      </c>
      <c r="R16" s="33">
        <v>2</v>
      </c>
      <c r="S16" s="33">
        <v>2</v>
      </c>
      <c r="T16" s="33">
        <v>2</v>
      </c>
      <c r="U16" s="33">
        <v>1</v>
      </c>
      <c r="V16" s="33">
        <v>3</v>
      </c>
      <c r="W16" s="33">
        <v>2</v>
      </c>
      <c r="X16" s="33">
        <v>1</v>
      </c>
      <c r="Y16" s="33">
        <v>2</v>
      </c>
      <c r="Z16" s="33">
        <v>3</v>
      </c>
      <c r="AA16" s="33">
        <v>2</v>
      </c>
      <c r="AB16" s="33">
        <v>5</v>
      </c>
      <c r="AC16" s="33">
        <v>5</v>
      </c>
      <c r="AD16" s="33">
        <v>3</v>
      </c>
      <c r="AE16" s="33">
        <v>3</v>
      </c>
      <c r="AF16" s="13"/>
      <c r="AG16" s="119">
        <f t="shared" si="3"/>
        <v>74</v>
      </c>
      <c r="AH16" s="43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8</v>
      </c>
      <c r="C18" s="9">
        <f t="shared" ref="C18:AF18" si="5">IF(C16 &lt;&gt; "",SUM(C13:C16),"")</f>
        <v>9</v>
      </c>
      <c r="D18" s="9">
        <f t="shared" si="5"/>
        <v>1</v>
      </c>
      <c r="E18" s="9">
        <f t="shared" si="5"/>
        <v>5</v>
      </c>
      <c r="F18" s="9">
        <f t="shared" si="5"/>
        <v>9</v>
      </c>
      <c r="G18" s="9">
        <f t="shared" si="5"/>
        <v>8</v>
      </c>
      <c r="H18" s="9">
        <f t="shared" si="5"/>
        <v>12</v>
      </c>
      <c r="I18" s="9">
        <f t="shared" si="5"/>
        <v>8</v>
      </c>
      <c r="J18" s="9">
        <f t="shared" si="5"/>
        <v>7</v>
      </c>
      <c r="K18" s="9">
        <f>IF(K16 &lt;&gt; "",SUM(K13:K16),"")</f>
        <v>8</v>
      </c>
      <c r="L18" s="9">
        <f t="shared" si="5"/>
        <v>4</v>
      </c>
      <c r="M18" s="9">
        <f t="shared" si="5"/>
        <v>8</v>
      </c>
      <c r="N18" s="9">
        <f t="shared" si="5"/>
        <v>6</v>
      </c>
      <c r="O18" s="9">
        <f t="shared" si="5"/>
        <v>5</v>
      </c>
      <c r="P18" s="9">
        <f t="shared" si="5"/>
        <v>8</v>
      </c>
      <c r="Q18" s="9">
        <f t="shared" si="5"/>
        <v>5</v>
      </c>
      <c r="R18" s="9">
        <f t="shared" si="5"/>
        <v>6</v>
      </c>
      <c r="S18" s="9">
        <f t="shared" si="5"/>
        <v>4</v>
      </c>
      <c r="T18" s="9">
        <f t="shared" si="5"/>
        <v>7</v>
      </c>
      <c r="U18" s="9">
        <f t="shared" si="5"/>
        <v>7</v>
      </c>
      <c r="V18" s="9">
        <f t="shared" si="5"/>
        <v>6</v>
      </c>
      <c r="W18" s="9">
        <f t="shared" si="5"/>
        <v>10</v>
      </c>
      <c r="X18" s="9">
        <f t="shared" si="5"/>
        <v>4</v>
      </c>
      <c r="Y18" s="9">
        <f t="shared" si="5"/>
        <v>8</v>
      </c>
      <c r="Z18" s="9">
        <f>IF(Z16 &lt;&gt; "",SUM(Z13:Z16),"")</f>
        <v>9</v>
      </c>
      <c r="AA18" s="9">
        <f t="shared" si="5"/>
        <v>8</v>
      </c>
      <c r="AB18" s="9">
        <f t="shared" si="5"/>
        <v>9</v>
      </c>
      <c r="AC18" s="9">
        <f t="shared" si="5"/>
        <v>8</v>
      </c>
      <c r="AD18" s="9">
        <f t="shared" si="5"/>
        <v>7</v>
      </c>
      <c r="AE18" s="9">
        <f t="shared" si="5"/>
        <v>6</v>
      </c>
      <c r="AF18" s="14" t="str">
        <f t="shared" si="5"/>
        <v/>
      </c>
      <c r="AG18" s="16">
        <f>SUM(B18:AE18)</f>
        <v>210</v>
      </c>
      <c r="AH18" s="44">
        <f>SUM(AH13:AH16)</f>
        <v>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16</v>
      </c>
      <c r="C20" s="29">
        <f t="shared" ref="C20:AF20" si="6">IF(C18&lt;&gt;"",SUM(C10,C18),"")</f>
        <v>26</v>
      </c>
      <c r="D20" s="29">
        <f t="shared" si="6"/>
        <v>25</v>
      </c>
      <c r="E20" s="29">
        <f t="shared" si="6"/>
        <v>21</v>
      </c>
      <c r="F20" s="29">
        <f t="shared" si="6"/>
        <v>23</v>
      </c>
      <c r="G20" s="29">
        <f t="shared" si="6"/>
        <v>36</v>
      </c>
      <c r="H20" s="29">
        <f t="shared" si="6"/>
        <v>29</v>
      </c>
      <c r="I20" s="29">
        <f t="shared" si="6"/>
        <v>23</v>
      </c>
      <c r="J20" s="29">
        <f t="shared" si="6"/>
        <v>23</v>
      </c>
      <c r="K20" s="29">
        <f t="shared" si="6"/>
        <v>28</v>
      </c>
      <c r="L20" s="29">
        <f t="shared" si="6"/>
        <v>15</v>
      </c>
      <c r="M20" s="29">
        <f t="shared" si="6"/>
        <v>30</v>
      </c>
      <c r="N20" s="29">
        <f t="shared" si="6"/>
        <v>26</v>
      </c>
      <c r="O20" s="29">
        <f t="shared" si="6"/>
        <v>23</v>
      </c>
      <c r="P20" s="29">
        <f t="shared" si="6"/>
        <v>29</v>
      </c>
      <c r="Q20" s="29">
        <f t="shared" si="6"/>
        <v>26</v>
      </c>
      <c r="R20" s="29">
        <f t="shared" si="6"/>
        <v>18</v>
      </c>
      <c r="S20" s="29">
        <f t="shared" si="6"/>
        <v>23</v>
      </c>
      <c r="T20" s="29">
        <f t="shared" si="6"/>
        <v>27</v>
      </c>
      <c r="U20" s="29">
        <f t="shared" si="6"/>
        <v>33</v>
      </c>
      <c r="V20" s="29">
        <f t="shared" si="6"/>
        <v>23</v>
      </c>
      <c r="W20" s="29">
        <f t="shared" si="6"/>
        <v>27</v>
      </c>
      <c r="X20" s="29">
        <f t="shared" si="6"/>
        <v>19</v>
      </c>
      <c r="Y20" s="29">
        <f t="shared" si="6"/>
        <v>26</v>
      </c>
      <c r="Z20" s="29">
        <f t="shared" si="6"/>
        <v>23</v>
      </c>
      <c r="AA20" s="29">
        <f t="shared" si="6"/>
        <v>30</v>
      </c>
      <c r="AB20" s="29">
        <f t="shared" si="6"/>
        <v>27</v>
      </c>
      <c r="AC20" s="29">
        <f t="shared" si="6"/>
        <v>22</v>
      </c>
      <c r="AD20" s="29">
        <f t="shared" si="6"/>
        <v>27</v>
      </c>
      <c r="AE20" s="29">
        <f t="shared" si="6"/>
        <v>23</v>
      </c>
      <c r="AF20" s="171" t="str">
        <f t="shared" si="6"/>
        <v/>
      </c>
      <c r="AG20" s="144">
        <f>SUM(AG10,AG18)</f>
        <v>747</v>
      </c>
      <c r="AH20" s="44">
        <f>SUM(AH10,AH18)</f>
        <v>24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dld9B4KzTP2fVoVGtmY36/44S+cTjzLx0r21mNRUiP2c8DoK/Z3+sG8lPgRvf3/uya+tKzCVZ8mjjnkevXU3CQ==" saltValue="i8rAm3knppCkkDeAX2FK+Q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B20" sqref="B20:W20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90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10</v>
      </c>
      <c r="C4" s="21">
        <v>8</v>
      </c>
      <c r="D4" s="21">
        <v>13</v>
      </c>
      <c r="E4" s="21">
        <v>9</v>
      </c>
      <c r="F4" s="21">
        <v>8</v>
      </c>
      <c r="G4" s="21">
        <v>9</v>
      </c>
      <c r="H4" s="21">
        <v>9</v>
      </c>
      <c r="I4" s="21">
        <v>19</v>
      </c>
      <c r="J4" s="21">
        <v>17</v>
      </c>
      <c r="K4" s="21">
        <v>15</v>
      </c>
      <c r="L4" s="21">
        <v>7</v>
      </c>
      <c r="M4" s="21">
        <v>9</v>
      </c>
      <c r="N4" s="21">
        <v>10</v>
      </c>
      <c r="O4" s="21">
        <v>14</v>
      </c>
      <c r="P4" s="21">
        <v>8</v>
      </c>
      <c r="Q4" s="21">
        <v>22</v>
      </c>
      <c r="R4" s="10">
        <v>19</v>
      </c>
      <c r="S4" s="10">
        <v>10</v>
      </c>
      <c r="T4" s="10">
        <v>6</v>
      </c>
      <c r="U4" s="10">
        <v>9</v>
      </c>
      <c r="V4" s="10">
        <v>17</v>
      </c>
      <c r="W4" s="10">
        <v>11</v>
      </c>
      <c r="X4" s="10">
        <v>15</v>
      </c>
      <c r="Y4" s="10">
        <v>12</v>
      </c>
      <c r="Z4" s="10">
        <v>13</v>
      </c>
      <c r="AA4" s="10">
        <v>18</v>
      </c>
      <c r="AB4" s="10">
        <v>16</v>
      </c>
      <c r="AC4" s="10">
        <v>15</v>
      </c>
      <c r="AD4" s="10">
        <v>13</v>
      </c>
      <c r="AE4" s="10">
        <v>11</v>
      </c>
      <c r="AF4" s="96">
        <v>15</v>
      </c>
      <c r="AG4" s="117">
        <f>SUM(B4:AF4)</f>
        <v>387</v>
      </c>
      <c r="AH4" s="41">
        <f>ROUND(AVERAGE(B4:AF4),0)</f>
        <v>12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1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1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1</v>
      </c>
      <c r="AF5" s="113">
        <v>0</v>
      </c>
      <c r="AG5" s="118">
        <f t="shared" ref="AG5:AG8" si="0">SUM(B5:AF5)</f>
        <v>3</v>
      </c>
      <c r="AH5" s="42">
        <f>ROUND(AVERAGE(B5:AF5),0)</f>
        <v>0</v>
      </c>
    </row>
    <row r="6" spans="1:34">
      <c r="A6" s="4" t="s">
        <v>6</v>
      </c>
      <c r="B6" s="20">
        <v>9</v>
      </c>
      <c r="C6" s="20">
        <v>10</v>
      </c>
      <c r="D6" s="20">
        <v>7</v>
      </c>
      <c r="E6" s="20">
        <v>2</v>
      </c>
      <c r="F6" s="20">
        <v>7</v>
      </c>
      <c r="G6" s="20">
        <v>4</v>
      </c>
      <c r="H6" s="20">
        <v>5</v>
      </c>
      <c r="I6" s="20">
        <v>4</v>
      </c>
      <c r="J6" s="20">
        <v>2</v>
      </c>
      <c r="K6" s="20">
        <v>2</v>
      </c>
      <c r="L6" s="20">
        <v>3</v>
      </c>
      <c r="M6" s="20">
        <v>2</v>
      </c>
      <c r="N6" s="20">
        <v>6</v>
      </c>
      <c r="O6" s="20">
        <v>0</v>
      </c>
      <c r="P6" s="20">
        <v>4</v>
      </c>
      <c r="Q6" s="20">
        <v>3</v>
      </c>
      <c r="R6" s="2">
        <v>6</v>
      </c>
      <c r="S6" s="2">
        <v>6</v>
      </c>
      <c r="T6" s="20">
        <v>5</v>
      </c>
      <c r="U6" s="2">
        <v>7</v>
      </c>
      <c r="V6" s="2">
        <v>3</v>
      </c>
      <c r="W6" s="2">
        <v>3</v>
      </c>
      <c r="X6" s="2">
        <v>2</v>
      </c>
      <c r="Y6" s="2">
        <v>1</v>
      </c>
      <c r="Z6" s="2">
        <v>5</v>
      </c>
      <c r="AA6" s="2">
        <v>4</v>
      </c>
      <c r="AB6" s="2">
        <v>4</v>
      </c>
      <c r="AC6" s="2">
        <v>4</v>
      </c>
      <c r="AD6" s="2">
        <v>4</v>
      </c>
      <c r="AE6" s="2">
        <v>5</v>
      </c>
      <c r="AF6" s="97">
        <v>7</v>
      </c>
      <c r="AG6" s="118">
        <f t="shared" si="0"/>
        <v>136</v>
      </c>
      <c r="AH6" s="42">
        <f t="shared" ref="AH6:AH8" si="1">ROUND(AVERAGE(B6:AF6),0)</f>
        <v>4</v>
      </c>
    </row>
    <row r="7" spans="1:34">
      <c r="A7" s="4" t="s">
        <v>7</v>
      </c>
      <c r="B7" s="2">
        <v>3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0">
        <v>1</v>
      </c>
      <c r="I7" s="2">
        <v>1</v>
      </c>
      <c r="J7" s="2">
        <v>1</v>
      </c>
      <c r="K7" s="2">
        <v>1</v>
      </c>
      <c r="L7" s="2">
        <v>2</v>
      </c>
      <c r="M7" s="2">
        <v>1</v>
      </c>
      <c r="N7" s="2">
        <v>2</v>
      </c>
      <c r="O7" s="2">
        <v>1</v>
      </c>
      <c r="P7" s="20">
        <v>1</v>
      </c>
      <c r="Q7" s="2">
        <v>3</v>
      </c>
      <c r="R7" s="2">
        <v>0</v>
      </c>
      <c r="S7" s="2">
        <v>0</v>
      </c>
      <c r="T7" s="2">
        <v>1</v>
      </c>
      <c r="U7" s="2">
        <v>1</v>
      </c>
      <c r="V7" s="2">
        <v>0</v>
      </c>
      <c r="W7" s="2">
        <v>1</v>
      </c>
      <c r="X7" s="2">
        <v>0</v>
      </c>
      <c r="Y7" s="2">
        <v>1</v>
      </c>
      <c r="Z7" s="2">
        <v>0</v>
      </c>
      <c r="AA7" s="2">
        <v>1</v>
      </c>
      <c r="AB7" s="2">
        <v>1</v>
      </c>
      <c r="AC7" s="2">
        <v>2</v>
      </c>
      <c r="AD7" s="2">
        <v>0</v>
      </c>
      <c r="AE7" s="2">
        <v>0</v>
      </c>
      <c r="AF7" s="97">
        <v>1</v>
      </c>
      <c r="AG7" s="118">
        <f t="shared" si="0"/>
        <v>27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22</v>
      </c>
      <c r="C10" s="9">
        <f t="shared" ref="C10:AF10" si="2">IF(C4&lt;&gt;"",SUM(C4:C8),"")</f>
        <v>19</v>
      </c>
      <c r="D10" s="9">
        <f t="shared" si="2"/>
        <v>20</v>
      </c>
      <c r="E10" s="9">
        <f t="shared" si="2"/>
        <v>11</v>
      </c>
      <c r="F10" s="9">
        <f t="shared" si="2"/>
        <v>16</v>
      </c>
      <c r="G10" s="9">
        <f t="shared" si="2"/>
        <v>13</v>
      </c>
      <c r="H10" s="9">
        <f t="shared" si="2"/>
        <v>15</v>
      </c>
      <c r="I10" s="9">
        <f t="shared" si="2"/>
        <v>24</v>
      </c>
      <c r="J10" s="9">
        <f t="shared" si="2"/>
        <v>20</v>
      </c>
      <c r="K10" s="9">
        <f t="shared" si="2"/>
        <v>18</v>
      </c>
      <c r="L10" s="9">
        <f t="shared" si="2"/>
        <v>12</v>
      </c>
      <c r="M10" s="9">
        <f t="shared" si="2"/>
        <v>12</v>
      </c>
      <c r="N10" s="9">
        <f t="shared" si="2"/>
        <v>18</v>
      </c>
      <c r="O10" s="9">
        <f t="shared" si="2"/>
        <v>16</v>
      </c>
      <c r="P10" s="9">
        <f t="shared" si="2"/>
        <v>13</v>
      </c>
      <c r="Q10" s="9">
        <f t="shared" si="2"/>
        <v>28</v>
      </c>
      <c r="R10" s="9">
        <f t="shared" si="2"/>
        <v>25</v>
      </c>
      <c r="S10" s="9">
        <f t="shared" si="2"/>
        <v>16</v>
      </c>
      <c r="T10" s="9">
        <f t="shared" si="2"/>
        <v>12</v>
      </c>
      <c r="U10" s="9">
        <f t="shared" si="2"/>
        <v>17</v>
      </c>
      <c r="V10" s="9">
        <f t="shared" si="2"/>
        <v>20</v>
      </c>
      <c r="W10" s="9">
        <f t="shared" si="2"/>
        <v>15</v>
      </c>
      <c r="X10" s="9">
        <f t="shared" si="2"/>
        <v>17</v>
      </c>
      <c r="Y10" s="9">
        <f t="shared" si="2"/>
        <v>14</v>
      </c>
      <c r="Z10" s="9">
        <f t="shared" si="2"/>
        <v>18</v>
      </c>
      <c r="AA10" s="9">
        <f t="shared" si="2"/>
        <v>23</v>
      </c>
      <c r="AB10" s="9">
        <f t="shared" si="2"/>
        <v>21</v>
      </c>
      <c r="AC10" s="9">
        <f t="shared" si="2"/>
        <v>21</v>
      </c>
      <c r="AD10" s="9">
        <f t="shared" si="2"/>
        <v>17</v>
      </c>
      <c r="AE10" s="9">
        <f t="shared" si="2"/>
        <v>17</v>
      </c>
      <c r="AF10" s="9">
        <f t="shared" si="2"/>
        <v>23</v>
      </c>
      <c r="AG10" s="16">
        <f>SUM(B10:AF10)</f>
        <v>553</v>
      </c>
      <c r="AH10" s="44">
        <f>SUM(AH4:AH9)</f>
        <v>17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2</v>
      </c>
      <c r="C13" s="159">
        <v>0</v>
      </c>
      <c r="D13" s="159">
        <v>0</v>
      </c>
      <c r="E13" s="160">
        <v>0</v>
      </c>
      <c r="F13" s="159">
        <v>0</v>
      </c>
      <c r="G13" s="159">
        <v>1</v>
      </c>
      <c r="H13" s="159">
        <v>0</v>
      </c>
      <c r="I13" s="159">
        <v>2</v>
      </c>
      <c r="J13" s="159">
        <v>1</v>
      </c>
      <c r="K13" s="159">
        <v>0</v>
      </c>
      <c r="L13" s="159">
        <v>0</v>
      </c>
      <c r="M13" s="159">
        <v>0</v>
      </c>
      <c r="N13" s="159">
        <v>0</v>
      </c>
      <c r="O13" s="159">
        <v>1</v>
      </c>
      <c r="P13" s="159">
        <v>1</v>
      </c>
      <c r="Q13" s="159">
        <v>2</v>
      </c>
      <c r="R13" s="159">
        <v>1</v>
      </c>
      <c r="S13" s="159">
        <v>0</v>
      </c>
      <c r="T13" s="159">
        <v>0</v>
      </c>
      <c r="U13" s="159">
        <v>0</v>
      </c>
      <c r="V13" s="159">
        <v>3</v>
      </c>
      <c r="W13" s="159">
        <v>0</v>
      </c>
      <c r="X13" s="159">
        <v>0</v>
      </c>
      <c r="Y13" s="159">
        <v>1</v>
      </c>
      <c r="Z13" s="159">
        <v>0</v>
      </c>
      <c r="AA13" s="159">
        <v>2</v>
      </c>
      <c r="AB13" s="159">
        <v>1</v>
      </c>
      <c r="AC13" s="159">
        <v>0</v>
      </c>
      <c r="AD13" s="159">
        <v>0</v>
      </c>
      <c r="AE13" s="159">
        <v>0</v>
      </c>
      <c r="AF13" s="172">
        <v>0</v>
      </c>
      <c r="AG13" s="168">
        <f>SUM(B13:AF13)</f>
        <v>18</v>
      </c>
      <c r="AH13" s="41">
        <f>ROUND(AVERAGE(B13:AF13),0)</f>
        <v>1</v>
      </c>
    </row>
    <row r="14" spans="1:34">
      <c r="A14" s="4" t="s">
        <v>81</v>
      </c>
      <c r="B14" s="20">
        <v>0</v>
      </c>
      <c r="C14" s="20">
        <v>1</v>
      </c>
      <c r="D14" s="20">
        <v>0</v>
      </c>
      <c r="E14" s="20">
        <v>1</v>
      </c>
      <c r="F14" s="20">
        <v>1</v>
      </c>
      <c r="G14" s="20">
        <v>1</v>
      </c>
      <c r="H14" s="20">
        <v>0</v>
      </c>
      <c r="I14" s="20">
        <v>2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1</v>
      </c>
      <c r="S14" s="20">
        <v>0</v>
      </c>
      <c r="T14" s="20">
        <v>1</v>
      </c>
      <c r="U14" s="20">
        <v>2</v>
      </c>
      <c r="V14" s="20">
        <v>0</v>
      </c>
      <c r="W14" s="20">
        <v>1</v>
      </c>
      <c r="X14" s="20">
        <v>1</v>
      </c>
      <c r="Y14" s="20">
        <v>0</v>
      </c>
      <c r="Z14" s="20">
        <v>3</v>
      </c>
      <c r="AA14" s="20">
        <v>0</v>
      </c>
      <c r="AB14" s="20">
        <v>1</v>
      </c>
      <c r="AC14" s="20">
        <v>0</v>
      </c>
      <c r="AD14" s="20">
        <v>0</v>
      </c>
      <c r="AE14" s="20">
        <v>1</v>
      </c>
      <c r="AF14" s="166">
        <v>4</v>
      </c>
      <c r="AG14" s="169">
        <f t="shared" ref="AG14:AG16" si="3">SUM(B14:AF14)</f>
        <v>22</v>
      </c>
      <c r="AH14" s="42">
        <f>ROUND(AVERAGE(B14:AF14),0)</f>
        <v>1</v>
      </c>
    </row>
    <row r="15" spans="1:34">
      <c r="A15" s="4" t="s">
        <v>50</v>
      </c>
      <c r="B15" s="20">
        <v>5</v>
      </c>
      <c r="C15" s="20">
        <v>2</v>
      </c>
      <c r="D15" s="20">
        <v>3</v>
      </c>
      <c r="E15" s="20">
        <v>4</v>
      </c>
      <c r="F15" s="20">
        <v>2</v>
      </c>
      <c r="G15" s="20">
        <v>3</v>
      </c>
      <c r="H15" s="20">
        <v>6</v>
      </c>
      <c r="I15" s="2">
        <v>2</v>
      </c>
      <c r="J15" s="20">
        <v>5</v>
      </c>
      <c r="K15" s="20">
        <v>3</v>
      </c>
      <c r="L15" s="20">
        <v>3</v>
      </c>
      <c r="M15" s="20">
        <v>2</v>
      </c>
      <c r="N15" s="20">
        <v>7</v>
      </c>
      <c r="O15" s="20">
        <v>2</v>
      </c>
      <c r="P15" s="20">
        <v>3</v>
      </c>
      <c r="Q15" s="20">
        <v>2</v>
      </c>
      <c r="R15" s="20">
        <v>5</v>
      </c>
      <c r="S15" s="20">
        <v>3</v>
      </c>
      <c r="T15" s="20">
        <v>1</v>
      </c>
      <c r="U15" s="2">
        <v>3</v>
      </c>
      <c r="V15" s="20">
        <v>5</v>
      </c>
      <c r="W15" s="20">
        <v>2</v>
      </c>
      <c r="X15" s="20">
        <v>2</v>
      </c>
      <c r="Y15" s="20">
        <v>3</v>
      </c>
      <c r="Z15" s="20">
        <v>5</v>
      </c>
      <c r="AA15" s="20">
        <v>2</v>
      </c>
      <c r="AB15" s="20">
        <v>3</v>
      </c>
      <c r="AC15" s="20">
        <v>5</v>
      </c>
      <c r="AD15" s="20">
        <v>2</v>
      </c>
      <c r="AE15" s="20">
        <v>7</v>
      </c>
      <c r="AF15" s="166">
        <v>2</v>
      </c>
      <c r="AG15" s="169">
        <f t="shared" si="3"/>
        <v>104</v>
      </c>
      <c r="AH15" s="42">
        <f t="shared" ref="AH15:AH16" si="4">ROUND(AVERAGE(B15:AF15),0)</f>
        <v>3</v>
      </c>
    </row>
    <row r="16" spans="1:34" ht="15.75" thickBot="1">
      <c r="A16" s="6" t="s">
        <v>51</v>
      </c>
      <c r="B16" s="33">
        <v>0</v>
      </c>
      <c r="C16" s="33">
        <v>1</v>
      </c>
      <c r="D16" s="33">
        <v>0</v>
      </c>
      <c r="E16" s="33">
        <v>2</v>
      </c>
      <c r="F16" s="33">
        <v>2</v>
      </c>
      <c r="G16" s="33">
        <v>3</v>
      </c>
      <c r="H16" s="33">
        <v>1</v>
      </c>
      <c r="I16" s="33">
        <v>2</v>
      </c>
      <c r="J16" s="33">
        <v>2</v>
      </c>
      <c r="K16" s="33">
        <v>2</v>
      </c>
      <c r="L16" s="33">
        <v>1</v>
      </c>
      <c r="M16" s="33">
        <v>1</v>
      </c>
      <c r="N16" s="33">
        <v>1</v>
      </c>
      <c r="O16" s="33">
        <v>1</v>
      </c>
      <c r="P16" s="33">
        <v>1</v>
      </c>
      <c r="Q16" s="33">
        <v>2</v>
      </c>
      <c r="R16" s="33">
        <v>3</v>
      </c>
      <c r="S16" s="33">
        <v>2</v>
      </c>
      <c r="T16" s="33">
        <v>1</v>
      </c>
      <c r="U16" s="7">
        <v>2</v>
      </c>
      <c r="V16" s="33">
        <v>0</v>
      </c>
      <c r="W16" s="33">
        <v>5</v>
      </c>
      <c r="X16" s="33">
        <v>4</v>
      </c>
      <c r="Y16" s="33">
        <v>2</v>
      </c>
      <c r="Z16" s="33">
        <v>3</v>
      </c>
      <c r="AA16" s="33">
        <v>3</v>
      </c>
      <c r="AB16" s="33">
        <v>2</v>
      </c>
      <c r="AC16" s="33">
        <v>2</v>
      </c>
      <c r="AD16" s="7">
        <v>2</v>
      </c>
      <c r="AE16" s="7">
        <v>1</v>
      </c>
      <c r="AF16" s="167">
        <v>0</v>
      </c>
      <c r="AG16" s="170">
        <f t="shared" si="3"/>
        <v>54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7</v>
      </c>
      <c r="C18" s="9">
        <f t="shared" ref="C18:AF18" si="5">IF(C16 &lt;&gt; "",SUM(C13:C16),"")</f>
        <v>4</v>
      </c>
      <c r="D18" s="9">
        <f t="shared" si="5"/>
        <v>3</v>
      </c>
      <c r="E18" s="9">
        <f t="shared" si="5"/>
        <v>7</v>
      </c>
      <c r="F18" s="9">
        <f t="shared" si="5"/>
        <v>5</v>
      </c>
      <c r="G18" s="9">
        <f t="shared" si="5"/>
        <v>8</v>
      </c>
      <c r="H18" s="9">
        <f t="shared" si="5"/>
        <v>7</v>
      </c>
      <c r="I18" s="9">
        <f t="shared" si="5"/>
        <v>8</v>
      </c>
      <c r="J18" s="9">
        <f t="shared" si="5"/>
        <v>8</v>
      </c>
      <c r="K18" s="9">
        <f t="shared" si="5"/>
        <v>6</v>
      </c>
      <c r="L18" s="9">
        <f t="shared" si="5"/>
        <v>4</v>
      </c>
      <c r="M18" s="9">
        <f t="shared" si="5"/>
        <v>3</v>
      </c>
      <c r="N18" s="9">
        <f t="shared" si="5"/>
        <v>8</v>
      </c>
      <c r="O18" s="9">
        <f t="shared" si="5"/>
        <v>4</v>
      </c>
      <c r="P18" s="9">
        <f t="shared" si="5"/>
        <v>5</v>
      </c>
      <c r="Q18" s="9">
        <f t="shared" si="5"/>
        <v>6</v>
      </c>
      <c r="R18" s="9">
        <f t="shared" si="5"/>
        <v>10</v>
      </c>
      <c r="S18" s="9">
        <f t="shared" si="5"/>
        <v>5</v>
      </c>
      <c r="T18" s="9">
        <f t="shared" si="5"/>
        <v>3</v>
      </c>
      <c r="U18" s="9">
        <f t="shared" si="5"/>
        <v>7</v>
      </c>
      <c r="V18" s="9">
        <f t="shared" si="5"/>
        <v>8</v>
      </c>
      <c r="W18" s="9">
        <f t="shared" si="5"/>
        <v>8</v>
      </c>
      <c r="X18" s="9">
        <f t="shared" si="5"/>
        <v>7</v>
      </c>
      <c r="Y18" s="9">
        <f t="shared" si="5"/>
        <v>6</v>
      </c>
      <c r="Z18" s="9">
        <f>IF(Z16 &lt;&gt; "",SUM(Z13:Z16),"")</f>
        <v>11</v>
      </c>
      <c r="AA18" s="9">
        <f t="shared" si="5"/>
        <v>7</v>
      </c>
      <c r="AB18" s="9">
        <f t="shared" si="5"/>
        <v>7</v>
      </c>
      <c r="AC18" s="9">
        <f t="shared" si="5"/>
        <v>7</v>
      </c>
      <c r="AD18" s="9">
        <f t="shared" si="5"/>
        <v>4</v>
      </c>
      <c r="AE18" s="9">
        <f t="shared" si="5"/>
        <v>9</v>
      </c>
      <c r="AF18" s="14">
        <f t="shared" si="5"/>
        <v>6</v>
      </c>
      <c r="AG18" s="16">
        <f>SUM(B18:AF18)</f>
        <v>198</v>
      </c>
      <c r="AH18" s="44">
        <f>SUM(AH13:AH16)</f>
        <v>7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29</v>
      </c>
      <c r="C20" s="29">
        <f t="shared" ref="C20:AF20" si="6">IF(C18&lt;&gt;"",SUM(C10,C18),"")</f>
        <v>23</v>
      </c>
      <c r="D20" s="29">
        <f t="shared" si="6"/>
        <v>23</v>
      </c>
      <c r="E20" s="29">
        <f t="shared" si="6"/>
        <v>18</v>
      </c>
      <c r="F20" s="29">
        <f t="shared" si="6"/>
        <v>21</v>
      </c>
      <c r="G20" s="29">
        <f t="shared" si="6"/>
        <v>21</v>
      </c>
      <c r="H20" s="29">
        <f t="shared" si="6"/>
        <v>22</v>
      </c>
      <c r="I20" s="29">
        <f t="shared" si="6"/>
        <v>32</v>
      </c>
      <c r="J20" s="29">
        <f t="shared" si="6"/>
        <v>28</v>
      </c>
      <c r="K20" s="29">
        <f t="shared" si="6"/>
        <v>24</v>
      </c>
      <c r="L20" s="29">
        <f t="shared" si="6"/>
        <v>16</v>
      </c>
      <c r="M20" s="29">
        <f t="shared" si="6"/>
        <v>15</v>
      </c>
      <c r="N20" s="29">
        <f t="shared" si="6"/>
        <v>26</v>
      </c>
      <c r="O20" s="29">
        <f t="shared" si="6"/>
        <v>20</v>
      </c>
      <c r="P20" s="29">
        <f t="shared" si="6"/>
        <v>18</v>
      </c>
      <c r="Q20" s="29">
        <f t="shared" si="6"/>
        <v>34</v>
      </c>
      <c r="R20" s="29">
        <f t="shared" si="6"/>
        <v>35</v>
      </c>
      <c r="S20" s="29">
        <f t="shared" si="6"/>
        <v>21</v>
      </c>
      <c r="T20" s="29">
        <f t="shared" si="6"/>
        <v>15</v>
      </c>
      <c r="U20" s="29">
        <f t="shared" si="6"/>
        <v>24</v>
      </c>
      <c r="V20" s="29">
        <f t="shared" si="6"/>
        <v>28</v>
      </c>
      <c r="W20" s="29">
        <f t="shared" si="6"/>
        <v>23</v>
      </c>
      <c r="X20" s="29">
        <f t="shared" si="6"/>
        <v>24</v>
      </c>
      <c r="Y20" s="29">
        <f t="shared" si="6"/>
        <v>20</v>
      </c>
      <c r="Z20" s="29">
        <f t="shared" si="6"/>
        <v>29</v>
      </c>
      <c r="AA20" s="29">
        <f t="shared" si="6"/>
        <v>30</v>
      </c>
      <c r="AB20" s="29">
        <f t="shared" si="6"/>
        <v>28</v>
      </c>
      <c r="AC20" s="29">
        <f t="shared" si="6"/>
        <v>28</v>
      </c>
      <c r="AD20" s="29">
        <f t="shared" si="6"/>
        <v>21</v>
      </c>
      <c r="AE20" s="29">
        <f t="shared" si="6"/>
        <v>26</v>
      </c>
      <c r="AF20" s="171">
        <f t="shared" si="6"/>
        <v>29</v>
      </c>
      <c r="AG20" s="144">
        <f>SUM(AG10,AG18)</f>
        <v>751</v>
      </c>
      <c r="AH20" s="44">
        <f>SUM(AH10,AH18)</f>
        <v>24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jzNW87jiLE3m421xlWYECtGVk5o/JArE/oOsmkIl+Im1ftuPf8N/rGfjlIASYlW5rqR6A1KYOhxu1JbtezUkpg==" saltValue="swOvUOzGa4eO/8ZxV4LtUw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G4" sqref="AG4:AG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91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15</v>
      </c>
      <c r="C4" s="21">
        <v>14</v>
      </c>
      <c r="D4" s="21">
        <v>7</v>
      </c>
      <c r="E4" s="21">
        <v>15</v>
      </c>
      <c r="F4" s="21">
        <v>10</v>
      </c>
      <c r="G4" s="21">
        <v>11</v>
      </c>
      <c r="H4" s="21">
        <v>8</v>
      </c>
      <c r="I4" s="21">
        <v>12</v>
      </c>
      <c r="J4" s="21">
        <v>12</v>
      </c>
      <c r="K4" s="21">
        <v>17</v>
      </c>
      <c r="L4" s="21">
        <v>11</v>
      </c>
      <c r="M4" s="21">
        <v>7</v>
      </c>
      <c r="N4" s="21">
        <v>19</v>
      </c>
      <c r="O4" s="21">
        <v>18</v>
      </c>
      <c r="P4" s="21">
        <v>18</v>
      </c>
      <c r="Q4" s="21">
        <v>17</v>
      </c>
      <c r="R4" s="10">
        <v>11</v>
      </c>
      <c r="S4" s="10">
        <v>18</v>
      </c>
      <c r="T4" s="10">
        <v>20</v>
      </c>
      <c r="U4" s="10">
        <v>18</v>
      </c>
      <c r="V4" s="10">
        <v>16</v>
      </c>
      <c r="W4" s="10">
        <v>7</v>
      </c>
      <c r="X4" s="10">
        <v>16</v>
      </c>
      <c r="Y4" s="10">
        <v>16</v>
      </c>
      <c r="Z4" s="10">
        <v>11</v>
      </c>
      <c r="AA4" s="10">
        <v>10</v>
      </c>
      <c r="AB4" s="10">
        <v>12</v>
      </c>
      <c r="AC4" s="10">
        <v>13</v>
      </c>
      <c r="AD4" s="10">
        <v>10</v>
      </c>
      <c r="AE4" s="10">
        <v>18</v>
      </c>
      <c r="AF4" s="96"/>
      <c r="AG4" s="117">
        <f>SUM(B4:AE4)</f>
        <v>407</v>
      </c>
      <c r="AH4" s="41">
        <f>ROUND(AVERAGE(B4:AE4),0)</f>
        <v>14</v>
      </c>
    </row>
    <row r="5" spans="1:34">
      <c r="A5" s="38" t="s">
        <v>68</v>
      </c>
      <c r="B5" s="46">
        <v>1</v>
      </c>
      <c r="C5" s="46">
        <v>1</v>
      </c>
      <c r="D5" s="46">
        <v>0</v>
      </c>
      <c r="E5" s="46">
        <v>0</v>
      </c>
      <c r="F5" s="46">
        <v>1</v>
      </c>
      <c r="G5" s="46">
        <v>0</v>
      </c>
      <c r="H5" s="46">
        <v>2</v>
      </c>
      <c r="I5" s="46">
        <v>0</v>
      </c>
      <c r="J5" s="46">
        <v>1</v>
      </c>
      <c r="K5" s="46">
        <v>1</v>
      </c>
      <c r="L5" s="46">
        <v>1</v>
      </c>
      <c r="M5" s="46">
        <v>0</v>
      </c>
      <c r="N5" s="46">
        <v>0</v>
      </c>
      <c r="O5" s="46">
        <v>1</v>
      </c>
      <c r="P5" s="46">
        <v>0</v>
      </c>
      <c r="Q5" s="46">
        <v>1</v>
      </c>
      <c r="R5" s="46">
        <v>0</v>
      </c>
      <c r="S5" s="46">
        <v>0</v>
      </c>
      <c r="T5" s="46">
        <v>1</v>
      </c>
      <c r="U5" s="46">
        <v>0</v>
      </c>
      <c r="V5" s="46">
        <v>1</v>
      </c>
      <c r="W5" s="46">
        <v>0</v>
      </c>
      <c r="X5" s="45">
        <v>0</v>
      </c>
      <c r="Y5" s="45">
        <v>1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/>
      <c r="AG5" s="118">
        <f t="shared" ref="AG5:AG8" si="0">SUM(B5:AE5)</f>
        <v>13</v>
      </c>
      <c r="AH5" s="42">
        <f t="shared" ref="AH5:AH8" si="1">ROUND(AVERAGE(B5:AE5),0)</f>
        <v>0</v>
      </c>
    </row>
    <row r="6" spans="1:34">
      <c r="A6" s="4" t="s">
        <v>6</v>
      </c>
      <c r="B6" s="20">
        <v>9</v>
      </c>
      <c r="C6" s="20">
        <v>3</v>
      </c>
      <c r="D6" s="20">
        <v>3</v>
      </c>
      <c r="E6" s="20">
        <v>5</v>
      </c>
      <c r="F6" s="20">
        <v>1</v>
      </c>
      <c r="G6" s="20">
        <v>9</v>
      </c>
      <c r="H6" s="20">
        <v>6</v>
      </c>
      <c r="I6" s="20">
        <v>3</v>
      </c>
      <c r="J6" s="20">
        <v>7</v>
      </c>
      <c r="K6" s="20">
        <v>7</v>
      </c>
      <c r="L6" s="20">
        <v>3</v>
      </c>
      <c r="M6" s="20">
        <v>4</v>
      </c>
      <c r="N6" s="20">
        <v>5</v>
      </c>
      <c r="O6" s="20">
        <v>6</v>
      </c>
      <c r="P6" s="20">
        <v>9</v>
      </c>
      <c r="Q6" s="20">
        <v>4</v>
      </c>
      <c r="R6" s="2">
        <v>2</v>
      </c>
      <c r="S6" s="2">
        <v>2</v>
      </c>
      <c r="T6" s="20">
        <v>6</v>
      </c>
      <c r="U6" s="2">
        <v>6</v>
      </c>
      <c r="V6" s="2">
        <v>6</v>
      </c>
      <c r="W6" s="2">
        <v>3</v>
      </c>
      <c r="X6" s="2">
        <v>4</v>
      </c>
      <c r="Y6" s="2">
        <v>4</v>
      </c>
      <c r="Z6" s="2">
        <v>3</v>
      </c>
      <c r="AA6" s="2">
        <v>4</v>
      </c>
      <c r="AB6" s="2">
        <v>3</v>
      </c>
      <c r="AC6" s="2">
        <v>5</v>
      </c>
      <c r="AD6" s="2">
        <v>3</v>
      </c>
      <c r="AE6" s="2">
        <v>5</v>
      </c>
      <c r="AF6" s="97"/>
      <c r="AG6" s="118">
        <f t="shared" si="0"/>
        <v>140</v>
      </c>
      <c r="AH6" s="42">
        <f t="shared" si="1"/>
        <v>5</v>
      </c>
    </row>
    <row r="7" spans="1:34">
      <c r="A7" s="4" t="s">
        <v>7</v>
      </c>
      <c r="B7" s="2">
        <v>0</v>
      </c>
      <c r="C7" s="2">
        <v>0</v>
      </c>
      <c r="D7" s="2">
        <v>1</v>
      </c>
      <c r="E7" s="2">
        <v>3</v>
      </c>
      <c r="F7" s="2">
        <v>1</v>
      </c>
      <c r="G7" s="2">
        <v>1</v>
      </c>
      <c r="H7" s="20">
        <v>0</v>
      </c>
      <c r="I7" s="2">
        <v>0</v>
      </c>
      <c r="J7" s="2">
        <v>0</v>
      </c>
      <c r="K7" s="2">
        <v>2</v>
      </c>
      <c r="L7" s="2">
        <v>1</v>
      </c>
      <c r="M7" s="2">
        <v>1</v>
      </c>
      <c r="N7" s="2">
        <v>3</v>
      </c>
      <c r="O7" s="2">
        <v>1</v>
      </c>
      <c r="P7" s="20">
        <v>3</v>
      </c>
      <c r="Q7" s="2">
        <v>2</v>
      </c>
      <c r="R7" s="2">
        <v>1</v>
      </c>
      <c r="S7" s="2">
        <v>1</v>
      </c>
      <c r="T7" s="2">
        <v>2</v>
      </c>
      <c r="U7" s="2">
        <v>1</v>
      </c>
      <c r="V7" s="2">
        <v>2</v>
      </c>
      <c r="W7" s="2">
        <v>3</v>
      </c>
      <c r="X7" s="2">
        <v>1</v>
      </c>
      <c r="Y7" s="2">
        <v>1</v>
      </c>
      <c r="Z7" s="2">
        <v>1</v>
      </c>
      <c r="AA7" s="2">
        <v>1</v>
      </c>
      <c r="AB7" s="2">
        <v>3</v>
      </c>
      <c r="AC7" s="2">
        <v>1</v>
      </c>
      <c r="AD7" s="2">
        <v>1</v>
      </c>
      <c r="AE7" s="2">
        <v>0</v>
      </c>
      <c r="AF7" s="97"/>
      <c r="AG7" s="118">
        <f t="shared" si="0"/>
        <v>38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19">
        <f t="shared" si="0"/>
        <v>1</v>
      </c>
      <c r="AH8" s="43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25</v>
      </c>
      <c r="C10" s="9">
        <f t="shared" ref="C10:AF10" si="2">IF(C4&lt;&gt;"",SUM(C4:C8),"")</f>
        <v>18</v>
      </c>
      <c r="D10" s="9">
        <f t="shared" si="2"/>
        <v>11</v>
      </c>
      <c r="E10" s="9">
        <f t="shared" si="2"/>
        <v>23</v>
      </c>
      <c r="F10" s="9">
        <f t="shared" si="2"/>
        <v>13</v>
      </c>
      <c r="G10" s="9">
        <f t="shared" si="2"/>
        <v>21</v>
      </c>
      <c r="H10" s="9">
        <f t="shared" si="2"/>
        <v>16</v>
      </c>
      <c r="I10" s="9">
        <f t="shared" si="2"/>
        <v>15</v>
      </c>
      <c r="J10" s="9">
        <f t="shared" si="2"/>
        <v>20</v>
      </c>
      <c r="K10" s="9">
        <f t="shared" si="2"/>
        <v>27</v>
      </c>
      <c r="L10" s="9">
        <f t="shared" si="2"/>
        <v>16</v>
      </c>
      <c r="M10" s="9">
        <f t="shared" si="2"/>
        <v>12</v>
      </c>
      <c r="N10" s="9">
        <f t="shared" si="2"/>
        <v>27</v>
      </c>
      <c r="O10" s="9">
        <f t="shared" si="2"/>
        <v>26</v>
      </c>
      <c r="P10" s="9">
        <f t="shared" si="2"/>
        <v>30</v>
      </c>
      <c r="Q10" s="9">
        <f t="shared" si="2"/>
        <v>24</v>
      </c>
      <c r="R10" s="9">
        <f t="shared" si="2"/>
        <v>14</v>
      </c>
      <c r="S10" s="9">
        <f t="shared" si="2"/>
        <v>21</v>
      </c>
      <c r="T10" s="9">
        <f t="shared" si="2"/>
        <v>29</v>
      </c>
      <c r="U10" s="9">
        <f t="shared" si="2"/>
        <v>26</v>
      </c>
      <c r="V10" s="9">
        <f t="shared" si="2"/>
        <v>25</v>
      </c>
      <c r="W10" s="9">
        <f t="shared" si="2"/>
        <v>13</v>
      </c>
      <c r="X10" s="9">
        <f t="shared" si="2"/>
        <v>21</v>
      </c>
      <c r="Y10" s="9">
        <f t="shared" si="2"/>
        <v>22</v>
      </c>
      <c r="Z10" s="9">
        <f t="shared" si="2"/>
        <v>15</v>
      </c>
      <c r="AA10" s="9">
        <f t="shared" si="2"/>
        <v>15</v>
      </c>
      <c r="AB10" s="9">
        <f t="shared" si="2"/>
        <v>18</v>
      </c>
      <c r="AC10" s="9">
        <f t="shared" si="2"/>
        <v>19</v>
      </c>
      <c r="AD10" s="9">
        <f t="shared" si="2"/>
        <v>14</v>
      </c>
      <c r="AE10" s="9">
        <f t="shared" si="2"/>
        <v>23</v>
      </c>
      <c r="AF10" s="9" t="str">
        <f t="shared" si="2"/>
        <v/>
      </c>
      <c r="AG10" s="16">
        <f>SUM(B10:AE10)</f>
        <v>599</v>
      </c>
      <c r="AH10" s="44">
        <f>SUM(AH4:AH9)</f>
        <v>20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1</v>
      </c>
      <c r="C13" s="159" t="s">
        <v>92</v>
      </c>
      <c r="D13" s="159">
        <v>0</v>
      </c>
      <c r="E13" s="159">
        <v>1</v>
      </c>
      <c r="F13" s="159">
        <v>0</v>
      </c>
      <c r="G13" s="159">
        <v>0</v>
      </c>
      <c r="H13" s="160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1</v>
      </c>
      <c r="N13" s="159">
        <v>1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3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2</v>
      </c>
      <c r="AE13" s="159">
        <v>1</v>
      </c>
      <c r="AF13" s="161"/>
      <c r="AG13" s="117">
        <f>SUM(B13:AE13)</f>
        <v>10</v>
      </c>
      <c r="AH13" s="41">
        <f>ROUND(AVERAGE(B13:AE13),0)</f>
        <v>0</v>
      </c>
    </row>
    <row r="14" spans="1:34">
      <c r="A14" s="4" t="s">
        <v>81</v>
      </c>
      <c r="B14" s="20">
        <v>1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3</v>
      </c>
      <c r="P14" s="20">
        <v>1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1</v>
      </c>
      <c r="X14" s="20">
        <v>1</v>
      </c>
      <c r="Y14" s="20">
        <v>0</v>
      </c>
      <c r="Z14" s="20">
        <v>0</v>
      </c>
      <c r="AA14" s="20">
        <v>1</v>
      </c>
      <c r="AB14" s="20">
        <v>0</v>
      </c>
      <c r="AC14" s="20">
        <v>0</v>
      </c>
      <c r="AD14" s="20">
        <v>0</v>
      </c>
      <c r="AE14" s="20">
        <v>0</v>
      </c>
      <c r="AF14" s="157"/>
      <c r="AG14" s="118">
        <f t="shared" ref="AG14:AG16" si="3">SUM(B14:AE14)</f>
        <v>10</v>
      </c>
      <c r="AH14" s="42">
        <f t="shared" ref="AH14:AH16" si="4">ROUND(AVERAGE(B14:AE14),0)</f>
        <v>0</v>
      </c>
    </row>
    <row r="15" spans="1:34">
      <c r="A15" s="4" t="s">
        <v>50</v>
      </c>
      <c r="B15" s="2">
        <v>7</v>
      </c>
      <c r="C15" s="20">
        <v>5</v>
      </c>
      <c r="D15" s="20">
        <v>1</v>
      </c>
      <c r="E15" s="20">
        <v>4</v>
      </c>
      <c r="F15" s="20">
        <v>2</v>
      </c>
      <c r="G15" s="20">
        <v>2</v>
      </c>
      <c r="H15" s="20">
        <v>5</v>
      </c>
      <c r="I15" s="2">
        <v>4</v>
      </c>
      <c r="J15" s="20">
        <v>3</v>
      </c>
      <c r="K15" s="20">
        <v>4</v>
      </c>
      <c r="L15" s="20">
        <v>2</v>
      </c>
      <c r="M15" s="20">
        <v>0</v>
      </c>
      <c r="N15" s="20">
        <v>2</v>
      </c>
      <c r="O15" s="20">
        <v>7</v>
      </c>
      <c r="P15" s="20">
        <v>8</v>
      </c>
      <c r="Q15" s="20">
        <v>9</v>
      </c>
      <c r="R15" s="20">
        <v>5</v>
      </c>
      <c r="S15" s="20">
        <v>5</v>
      </c>
      <c r="T15" s="20">
        <v>2</v>
      </c>
      <c r="U15" s="20">
        <v>0</v>
      </c>
      <c r="V15" s="20">
        <v>5</v>
      </c>
      <c r="W15" s="20">
        <v>2</v>
      </c>
      <c r="X15" s="20">
        <v>5</v>
      </c>
      <c r="Y15" s="20">
        <v>4</v>
      </c>
      <c r="Z15" s="20">
        <v>3</v>
      </c>
      <c r="AA15" s="20">
        <v>1</v>
      </c>
      <c r="AB15" s="20">
        <v>2</v>
      </c>
      <c r="AC15" s="20">
        <v>3</v>
      </c>
      <c r="AD15" s="20">
        <v>4</v>
      </c>
      <c r="AE15" s="20">
        <v>4</v>
      </c>
      <c r="AF15" s="157"/>
      <c r="AG15" s="118">
        <f t="shared" si="3"/>
        <v>110</v>
      </c>
      <c r="AH15" s="42">
        <f t="shared" si="4"/>
        <v>4</v>
      </c>
    </row>
    <row r="16" spans="1:34" ht="15.75" thickBot="1">
      <c r="A16" s="6" t="s">
        <v>51</v>
      </c>
      <c r="B16" s="7">
        <v>2</v>
      </c>
      <c r="C16" s="33">
        <v>3</v>
      </c>
      <c r="D16" s="33">
        <v>2</v>
      </c>
      <c r="E16" s="33">
        <v>2</v>
      </c>
      <c r="F16" s="33">
        <v>2</v>
      </c>
      <c r="G16" s="33">
        <v>1</v>
      </c>
      <c r="H16" s="33">
        <v>3</v>
      </c>
      <c r="I16" s="33">
        <v>2</v>
      </c>
      <c r="J16" s="33">
        <v>3</v>
      </c>
      <c r="K16" s="33">
        <v>2</v>
      </c>
      <c r="L16" s="33">
        <v>1</v>
      </c>
      <c r="M16" s="33">
        <v>2</v>
      </c>
      <c r="N16" s="33">
        <v>5</v>
      </c>
      <c r="O16" s="33">
        <v>6</v>
      </c>
      <c r="P16" s="33">
        <v>2</v>
      </c>
      <c r="Q16" s="33">
        <v>3</v>
      </c>
      <c r="R16" s="33">
        <v>3</v>
      </c>
      <c r="S16" s="33">
        <v>2</v>
      </c>
      <c r="T16" s="33">
        <v>2</v>
      </c>
      <c r="U16" s="33">
        <v>2</v>
      </c>
      <c r="V16" s="33">
        <v>2</v>
      </c>
      <c r="W16" s="33">
        <v>1</v>
      </c>
      <c r="X16" s="33">
        <v>3</v>
      </c>
      <c r="Y16" s="33">
        <v>1</v>
      </c>
      <c r="Z16" s="33">
        <v>1</v>
      </c>
      <c r="AA16" s="33">
        <v>0</v>
      </c>
      <c r="AB16" s="33">
        <v>1</v>
      </c>
      <c r="AC16" s="33">
        <v>1</v>
      </c>
      <c r="AD16" s="33">
        <v>1</v>
      </c>
      <c r="AE16" s="33">
        <v>2</v>
      </c>
      <c r="AF16" s="13"/>
      <c r="AG16" s="119">
        <f t="shared" si="3"/>
        <v>63</v>
      </c>
      <c r="AH16" s="43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11</v>
      </c>
      <c r="C18" s="9">
        <f t="shared" ref="C18:AF18" si="5">IF(C16 &lt;&gt; "",SUM(C13:C16),"")</f>
        <v>8</v>
      </c>
      <c r="D18" s="9">
        <f t="shared" si="5"/>
        <v>3</v>
      </c>
      <c r="E18" s="9">
        <f t="shared" si="5"/>
        <v>7</v>
      </c>
      <c r="F18" s="9">
        <f t="shared" si="5"/>
        <v>4</v>
      </c>
      <c r="G18" s="9">
        <f t="shared" si="5"/>
        <v>4</v>
      </c>
      <c r="H18" s="9">
        <f t="shared" si="5"/>
        <v>9</v>
      </c>
      <c r="I18" s="9">
        <f t="shared" si="5"/>
        <v>6</v>
      </c>
      <c r="J18" s="9">
        <f t="shared" si="5"/>
        <v>6</v>
      </c>
      <c r="K18" s="9">
        <f>IF(K16 &lt;&gt; "",SUM(K13:K16),"")</f>
        <v>6</v>
      </c>
      <c r="L18" s="9">
        <f t="shared" si="5"/>
        <v>3</v>
      </c>
      <c r="M18" s="9">
        <f t="shared" si="5"/>
        <v>3</v>
      </c>
      <c r="N18" s="9">
        <f t="shared" si="5"/>
        <v>8</v>
      </c>
      <c r="O18" s="9">
        <f t="shared" si="5"/>
        <v>16</v>
      </c>
      <c r="P18" s="9">
        <f t="shared" si="5"/>
        <v>11</v>
      </c>
      <c r="Q18" s="9">
        <f t="shared" si="5"/>
        <v>12</v>
      </c>
      <c r="R18" s="9">
        <f t="shared" si="5"/>
        <v>8</v>
      </c>
      <c r="S18" s="9">
        <f t="shared" si="5"/>
        <v>7</v>
      </c>
      <c r="T18" s="9">
        <f t="shared" si="5"/>
        <v>7</v>
      </c>
      <c r="U18" s="9">
        <f t="shared" si="5"/>
        <v>2</v>
      </c>
      <c r="V18" s="9">
        <f t="shared" si="5"/>
        <v>7</v>
      </c>
      <c r="W18" s="9">
        <f t="shared" si="5"/>
        <v>4</v>
      </c>
      <c r="X18" s="9">
        <f t="shared" si="5"/>
        <v>9</v>
      </c>
      <c r="Y18" s="9">
        <f t="shared" si="5"/>
        <v>5</v>
      </c>
      <c r="Z18" s="9">
        <f>IF(Z16 &lt;&gt; "",SUM(Z13:Z16),"")</f>
        <v>4</v>
      </c>
      <c r="AA18" s="9">
        <f t="shared" si="5"/>
        <v>2</v>
      </c>
      <c r="AB18" s="9">
        <f t="shared" si="5"/>
        <v>3</v>
      </c>
      <c r="AC18" s="9">
        <f t="shared" si="5"/>
        <v>4</v>
      </c>
      <c r="AD18" s="9">
        <f t="shared" si="5"/>
        <v>7</v>
      </c>
      <c r="AE18" s="9">
        <f t="shared" si="5"/>
        <v>7</v>
      </c>
      <c r="AF18" s="14" t="str">
        <f t="shared" si="5"/>
        <v/>
      </c>
      <c r="AG18" s="16">
        <f>SUM(B18:AE18)</f>
        <v>193</v>
      </c>
      <c r="AH18" s="44">
        <f>SUM(AH13:AH16)</f>
        <v>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36</v>
      </c>
      <c r="C20" s="29">
        <f t="shared" ref="C20:AF20" si="6">IF(C18&lt;&gt;"",SUM(C10,C18),"")</f>
        <v>26</v>
      </c>
      <c r="D20" s="29">
        <f t="shared" si="6"/>
        <v>14</v>
      </c>
      <c r="E20" s="29">
        <f t="shared" si="6"/>
        <v>30</v>
      </c>
      <c r="F20" s="29">
        <f t="shared" si="6"/>
        <v>17</v>
      </c>
      <c r="G20" s="29">
        <f t="shared" si="6"/>
        <v>25</v>
      </c>
      <c r="H20" s="29">
        <f t="shared" si="6"/>
        <v>25</v>
      </c>
      <c r="I20" s="29">
        <f t="shared" si="6"/>
        <v>21</v>
      </c>
      <c r="J20" s="29">
        <f t="shared" si="6"/>
        <v>26</v>
      </c>
      <c r="K20" s="29">
        <f t="shared" si="6"/>
        <v>33</v>
      </c>
      <c r="L20" s="29">
        <f t="shared" si="6"/>
        <v>19</v>
      </c>
      <c r="M20" s="29">
        <f t="shared" si="6"/>
        <v>15</v>
      </c>
      <c r="N20" s="29">
        <f t="shared" si="6"/>
        <v>35</v>
      </c>
      <c r="O20" s="29">
        <f t="shared" si="6"/>
        <v>42</v>
      </c>
      <c r="P20" s="29">
        <f t="shared" si="6"/>
        <v>41</v>
      </c>
      <c r="Q20" s="29">
        <f t="shared" si="6"/>
        <v>36</v>
      </c>
      <c r="R20" s="29">
        <f t="shared" si="6"/>
        <v>22</v>
      </c>
      <c r="S20" s="29">
        <f t="shared" si="6"/>
        <v>28</v>
      </c>
      <c r="T20" s="29">
        <f t="shared" si="6"/>
        <v>36</v>
      </c>
      <c r="U20" s="29">
        <f t="shared" si="6"/>
        <v>28</v>
      </c>
      <c r="V20" s="29">
        <f t="shared" si="6"/>
        <v>32</v>
      </c>
      <c r="W20" s="29">
        <f t="shared" si="6"/>
        <v>17</v>
      </c>
      <c r="X20" s="29">
        <f t="shared" si="6"/>
        <v>30</v>
      </c>
      <c r="Y20" s="29">
        <f t="shared" si="6"/>
        <v>27</v>
      </c>
      <c r="Z20" s="29">
        <f t="shared" si="6"/>
        <v>19</v>
      </c>
      <c r="AA20" s="29">
        <f t="shared" si="6"/>
        <v>17</v>
      </c>
      <c r="AB20" s="29">
        <f t="shared" si="6"/>
        <v>21</v>
      </c>
      <c r="AC20" s="29">
        <f t="shared" si="6"/>
        <v>23</v>
      </c>
      <c r="AD20" s="29">
        <f t="shared" si="6"/>
        <v>21</v>
      </c>
      <c r="AE20" s="29">
        <f t="shared" si="6"/>
        <v>30</v>
      </c>
      <c r="AF20" s="171" t="str">
        <f t="shared" si="6"/>
        <v/>
      </c>
      <c r="AG20" s="144">
        <f>SUM(AG10,AG18)</f>
        <v>792</v>
      </c>
      <c r="AH20" s="44">
        <f>SUM(AH10,AH18)</f>
        <v>26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VLhaURsU7RpINqTm3I0H1sSHNy6VF3JV3JSfRhhU/VLEXOPVXTzUM16jxSCA4w3oKGjiatdxno4tlVI3qfQ5nQ==" saltValue="IeIQkPomto3TTqsrMkx+PA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I23"/>
  <sheetViews>
    <sheetView topLeftCell="A4" workbookViewId="0">
      <selection activeCell="AG16" sqref="AG16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93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21</v>
      </c>
      <c r="C4" s="21">
        <v>10</v>
      </c>
      <c r="D4" s="21">
        <v>18</v>
      </c>
      <c r="E4" s="21">
        <v>17</v>
      </c>
      <c r="F4" s="21">
        <v>17</v>
      </c>
      <c r="G4" s="21">
        <v>16</v>
      </c>
      <c r="H4" s="21">
        <v>13</v>
      </c>
      <c r="I4" s="21">
        <v>9</v>
      </c>
      <c r="J4" s="21">
        <v>17</v>
      </c>
      <c r="K4" s="21">
        <v>11</v>
      </c>
      <c r="L4" s="21">
        <v>10</v>
      </c>
      <c r="M4" s="21">
        <v>18</v>
      </c>
      <c r="N4" s="21">
        <v>13</v>
      </c>
      <c r="O4" s="21">
        <v>5</v>
      </c>
      <c r="P4" s="21">
        <v>7</v>
      </c>
      <c r="Q4" s="21">
        <v>14</v>
      </c>
      <c r="R4" s="10">
        <v>13</v>
      </c>
      <c r="S4" s="10">
        <v>11</v>
      </c>
      <c r="T4" s="10">
        <v>18</v>
      </c>
      <c r="U4" s="10">
        <v>12</v>
      </c>
      <c r="V4" s="10">
        <v>6</v>
      </c>
      <c r="W4" s="10">
        <v>12</v>
      </c>
      <c r="X4" s="10">
        <v>6</v>
      </c>
      <c r="Y4" s="10">
        <v>17</v>
      </c>
      <c r="Z4" s="10">
        <v>13</v>
      </c>
      <c r="AA4" s="10">
        <v>14</v>
      </c>
      <c r="AB4" s="10">
        <v>13</v>
      </c>
      <c r="AC4" s="10">
        <v>5</v>
      </c>
      <c r="AD4" s="10">
        <v>4</v>
      </c>
      <c r="AE4" s="10">
        <v>15</v>
      </c>
      <c r="AF4" s="96">
        <v>15</v>
      </c>
      <c r="AG4" s="117">
        <f>SUM(B4:AF4)</f>
        <v>390</v>
      </c>
      <c r="AH4" s="41">
        <f>ROUND(AVERAGE(B4:AF4),0)</f>
        <v>13</v>
      </c>
    </row>
    <row r="5" spans="1:34">
      <c r="A5" s="38" t="s">
        <v>68</v>
      </c>
      <c r="B5" s="46">
        <v>1</v>
      </c>
      <c r="C5" s="46">
        <v>1</v>
      </c>
      <c r="D5" s="46">
        <v>0</v>
      </c>
      <c r="E5" s="46">
        <v>0</v>
      </c>
      <c r="F5" s="46">
        <v>1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1</v>
      </c>
      <c r="N5" s="46">
        <v>0</v>
      </c>
      <c r="O5" s="46">
        <v>1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1</v>
      </c>
      <c r="V5" s="46">
        <v>1</v>
      </c>
      <c r="W5" s="46">
        <v>1</v>
      </c>
      <c r="X5" s="45">
        <v>0</v>
      </c>
      <c r="Y5" s="45">
        <v>0</v>
      </c>
      <c r="Z5" s="45">
        <v>1</v>
      </c>
      <c r="AA5" s="45">
        <v>0</v>
      </c>
      <c r="AB5" s="45">
        <v>0</v>
      </c>
      <c r="AC5" s="45">
        <v>1</v>
      </c>
      <c r="AD5" s="45">
        <v>0</v>
      </c>
      <c r="AE5" s="45">
        <v>0</v>
      </c>
      <c r="AF5" s="113">
        <v>0</v>
      </c>
      <c r="AG5" s="118">
        <f t="shared" ref="AG5:AG8" si="0">SUM(B5:AF5)</f>
        <v>10</v>
      </c>
      <c r="AH5" s="42">
        <f>ROUND(AVERAGE(B5:AF5),0)</f>
        <v>0</v>
      </c>
    </row>
    <row r="6" spans="1:34">
      <c r="A6" s="4" t="s">
        <v>6</v>
      </c>
      <c r="B6" s="20">
        <v>2</v>
      </c>
      <c r="C6" s="20">
        <v>6</v>
      </c>
      <c r="D6" s="20">
        <v>5</v>
      </c>
      <c r="E6" s="20">
        <v>7</v>
      </c>
      <c r="F6" s="20">
        <v>4</v>
      </c>
      <c r="G6" s="20">
        <v>3</v>
      </c>
      <c r="H6" s="20">
        <v>5</v>
      </c>
      <c r="I6" s="20">
        <v>3</v>
      </c>
      <c r="J6" s="20">
        <v>5</v>
      </c>
      <c r="K6" s="20">
        <v>2</v>
      </c>
      <c r="L6" s="20">
        <v>4</v>
      </c>
      <c r="M6" s="20">
        <v>4</v>
      </c>
      <c r="N6" s="20">
        <v>9</v>
      </c>
      <c r="O6" s="20">
        <v>4</v>
      </c>
      <c r="P6" s="20">
        <v>2</v>
      </c>
      <c r="Q6" s="20">
        <v>6</v>
      </c>
      <c r="R6" s="2">
        <v>2</v>
      </c>
      <c r="S6" s="2">
        <v>4</v>
      </c>
      <c r="T6" s="20">
        <v>8</v>
      </c>
      <c r="U6" s="2">
        <v>7</v>
      </c>
      <c r="V6" s="2">
        <v>3</v>
      </c>
      <c r="W6" s="2">
        <v>4</v>
      </c>
      <c r="X6" s="2">
        <v>9</v>
      </c>
      <c r="Y6" s="2">
        <v>3</v>
      </c>
      <c r="Z6" s="2">
        <v>5</v>
      </c>
      <c r="AA6" s="2">
        <v>5</v>
      </c>
      <c r="AB6" s="2">
        <v>6</v>
      </c>
      <c r="AC6" s="2">
        <v>6</v>
      </c>
      <c r="AD6" s="2">
        <v>2</v>
      </c>
      <c r="AE6" s="2">
        <v>1</v>
      </c>
      <c r="AF6" s="97">
        <v>7</v>
      </c>
      <c r="AG6" s="118">
        <f t="shared" si="0"/>
        <v>143</v>
      </c>
      <c r="AH6" s="42">
        <f t="shared" ref="AH6:AH8" si="1">ROUND(AVERAGE(B6:AF6),0)</f>
        <v>5</v>
      </c>
    </row>
    <row r="7" spans="1:34">
      <c r="A7" s="4" t="s">
        <v>7</v>
      </c>
      <c r="B7" s="2">
        <v>2</v>
      </c>
      <c r="C7" s="2">
        <v>1</v>
      </c>
      <c r="D7" s="2">
        <v>0</v>
      </c>
      <c r="E7" s="2">
        <v>1</v>
      </c>
      <c r="F7" s="2">
        <v>3</v>
      </c>
      <c r="G7" s="2">
        <v>2</v>
      </c>
      <c r="H7" s="20">
        <v>2</v>
      </c>
      <c r="I7" s="2">
        <v>0</v>
      </c>
      <c r="J7" s="2">
        <v>1</v>
      </c>
      <c r="K7" s="2">
        <v>0</v>
      </c>
      <c r="L7" s="2">
        <v>0</v>
      </c>
      <c r="M7" s="2">
        <v>1</v>
      </c>
      <c r="N7" s="2">
        <v>1</v>
      </c>
      <c r="O7" s="2">
        <v>1</v>
      </c>
      <c r="P7" s="20">
        <v>0</v>
      </c>
      <c r="Q7" s="2">
        <v>1</v>
      </c>
      <c r="R7" s="2">
        <v>1</v>
      </c>
      <c r="S7" s="2">
        <v>0</v>
      </c>
      <c r="T7" s="2">
        <v>0</v>
      </c>
      <c r="U7" s="2">
        <v>2</v>
      </c>
      <c r="V7" s="2">
        <v>1</v>
      </c>
      <c r="W7" s="2">
        <v>0</v>
      </c>
      <c r="X7" s="2">
        <v>1</v>
      </c>
      <c r="Y7" s="2">
        <v>2</v>
      </c>
      <c r="Z7" s="2">
        <v>3</v>
      </c>
      <c r="AA7" s="2">
        <v>2</v>
      </c>
      <c r="AB7" s="2">
        <v>0</v>
      </c>
      <c r="AC7" s="2">
        <v>2</v>
      </c>
      <c r="AD7" s="2">
        <v>0</v>
      </c>
      <c r="AE7" s="2">
        <v>1</v>
      </c>
      <c r="AF7" s="97">
        <v>0</v>
      </c>
      <c r="AG7" s="118">
        <f t="shared" si="0"/>
        <v>31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2</v>
      </c>
      <c r="U8" s="7">
        <v>1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3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26</v>
      </c>
      <c r="C10" s="9">
        <f t="shared" ref="C10:AF10" si="2">IF(C4&lt;&gt;"",SUM(C4:C8),"")</f>
        <v>18</v>
      </c>
      <c r="D10" s="9">
        <f t="shared" si="2"/>
        <v>23</v>
      </c>
      <c r="E10" s="9">
        <f t="shared" si="2"/>
        <v>25</v>
      </c>
      <c r="F10" s="9">
        <f t="shared" si="2"/>
        <v>25</v>
      </c>
      <c r="G10" s="9">
        <f t="shared" si="2"/>
        <v>21</v>
      </c>
      <c r="H10" s="9">
        <f t="shared" si="2"/>
        <v>20</v>
      </c>
      <c r="I10" s="9">
        <f t="shared" si="2"/>
        <v>12</v>
      </c>
      <c r="J10" s="9">
        <f t="shared" si="2"/>
        <v>23</v>
      </c>
      <c r="K10" s="9">
        <f t="shared" si="2"/>
        <v>13</v>
      </c>
      <c r="L10" s="9">
        <f t="shared" si="2"/>
        <v>14</v>
      </c>
      <c r="M10" s="9">
        <f t="shared" si="2"/>
        <v>24</v>
      </c>
      <c r="N10" s="9">
        <f t="shared" si="2"/>
        <v>23</v>
      </c>
      <c r="O10" s="9">
        <f t="shared" si="2"/>
        <v>11</v>
      </c>
      <c r="P10" s="9">
        <f t="shared" si="2"/>
        <v>9</v>
      </c>
      <c r="Q10" s="9">
        <f t="shared" si="2"/>
        <v>21</v>
      </c>
      <c r="R10" s="9">
        <f t="shared" si="2"/>
        <v>16</v>
      </c>
      <c r="S10" s="9">
        <f t="shared" si="2"/>
        <v>15</v>
      </c>
      <c r="T10" s="9">
        <f t="shared" si="2"/>
        <v>28</v>
      </c>
      <c r="U10" s="9">
        <f t="shared" si="2"/>
        <v>23</v>
      </c>
      <c r="V10" s="9">
        <f t="shared" si="2"/>
        <v>11</v>
      </c>
      <c r="W10" s="9">
        <f t="shared" si="2"/>
        <v>17</v>
      </c>
      <c r="X10" s="9">
        <f t="shared" si="2"/>
        <v>16</v>
      </c>
      <c r="Y10" s="9">
        <f t="shared" si="2"/>
        <v>22</v>
      </c>
      <c r="Z10" s="9">
        <f t="shared" si="2"/>
        <v>22</v>
      </c>
      <c r="AA10" s="9">
        <f t="shared" si="2"/>
        <v>21</v>
      </c>
      <c r="AB10" s="9">
        <f t="shared" si="2"/>
        <v>19</v>
      </c>
      <c r="AC10" s="9">
        <f t="shared" si="2"/>
        <v>14</v>
      </c>
      <c r="AD10" s="9">
        <f t="shared" si="2"/>
        <v>6</v>
      </c>
      <c r="AE10" s="9">
        <f t="shared" si="2"/>
        <v>17</v>
      </c>
      <c r="AF10" s="9">
        <f t="shared" si="2"/>
        <v>22</v>
      </c>
      <c r="AG10" s="16">
        <f>SUM(B10:AF10)</f>
        <v>577</v>
      </c>
      <c r="AH10" s="44">
        <f>SUM(AH4:AH9)</f>
        <v>19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0</v>
      </c>
      <c r="C13" s="159">
        <v>3</v>
      </c>
      <c r="D13" s="159">
        <v>1</v>
      </c>
      <c r="E13" s="159">
        <v>0</v>
      </c>
      <c r="F13" s="159">
        <v>0</v>
      </c>
      <c r="G13" s="159">
        <v>2</v>
      </c>
      <c r="H13" s="159">
        <v>0</v>
      </c>
      <c r="I13" s="159">
        <v>2</v>
      </c>
      <c r="J13" s="159">
        <v>0</v>
      </c>
      <c r="K13" s="159">
        <v>1</v>
      </c>
      <c r="L13" s="159">
        <v>0</v>
      </c>
      <c r="M13" s="159">
        <v>1</v>
      </c>
      <c r="N13" s="159">
        <v>0</v>
      </c>
      <c r="O13" s="159">
        <v>0</v>
      </c>
      <c r="P13" s="159">
        <v>1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1</v>
      </c>
      <c r="X13" s="159">
        <v>0</v>
      </c>
      <c r="Y13" s="159">
        <v>0</v>
      </c>
      <c r="Z13" s="159">
        <v>0</v>
      </c>
      <c r="AA13" s="159">
        <v>1</v>
      </c>
      <c r="AB13" s="159">
        <v>0</v>
      </c>
      <c r="AC13" s="159">
        <v>1</v>
      </c>
      <c r="AD13" s="159">
        <v>0</v>
      </c>
      <c r="AE13" s="159">
        <v>0</v>
      </c>
      <c r="AF13" s="172">
        <v>0</v>
      </c>
      <c r="AG13" s="168">
        <f>SUM(B13:AF13)</f>
        <v>14</v>
      </c>
      <c r="AH13" s="41">
        <f>ROUND(AVERAGE(B13:AF13),0)</f>
        <v>0</v>
      </c>
    </row>
    <row r="14" spans="1:34">
      <c r="A14" s="4" t="s">
        <v>81</v>
      </c>
      <c r="B14" s="20">
        <v>2</v>
      </c>
      <c r="C14" s="20">
        <v>3</v>
      </c>
      <c r="D14" s="20">
        <v>2</v>
      </c>
      <c r="E14" s="20">
        <v>1</v>
      </c>
      <c r="F14" s="20">
        <v>1</v>
      </c>
      <c r="G14" s="20">
        <v>1</v>
      </c>
      <c r="H14" s="20">
        <v>2</v>
      </c>
      <c r="I14" s="20">
        <v>1</v>
      </c>
      <c r="J14" s="20">
        <v>0</v>
      </c>
      <c r="K14" s="20">
        <v>2</v>
      </c>
      <c r="L14" s="20">
        <v>1</v>
      </c>
      <c r="M14" s="20">
        <v>2</v>
      </c>
      <c r="N14" s="20">
        <v>0</v>
      </c>
      <c r="O14" s="20">
        <v>1</v>
      </c>
      <c r="P14" s="20">
        <v>1</v>
      </c>
      <c r="Q14" s="20">
        <v>0</v>
      </c>
      <c r="R14" s="20">
        <v>0</v>
      </c>
      <c r="S14" s="20">
        <v>1</v>
      </c>
      <c r="T14" s="20">
        <v>0</v>
      </c>
      <c r="U14" s="20">
        <v>0</v>
      </c>
      <c r="V14" s="20">
        <v>1</v>
      </c>
      <c r="W14" s="20">
        <v>0</v>
      </c>
      <c r="X14" s="20">
        <v>1</v>
      </c>
      <c r="Y14" s="20">
        <v>1</v>
      </c>
      <c r="Z14" s="20">
        <v>1</v>
      </c>
      <c r="AA14" s="20">
        <v>3</v>
      </c>
      <c r="AB14" s="20">
        <v>1</v>
      </c>
      <c r="AC14" s="20">
        <v>0</v>
      </c>
      <c r="AD14" s="20">
        <v>3</v>
      </c>
      <c r="AE14" s="20">
        <v>0</v>
      </c>
      <c r="AF14" s="166">
        <v>0</v>
      </c>
      <c r="AG14" s="169">
        <f t="shared" ref="AG14:AG16" si="3">SUM(B14:AF14)</f>
        <v>32</v>
      </c>
      <c r="AH14" s="42">
        <f>ROUND(AVERAGE(B14:AF14),0)</f>
        <v>1</v>
      </c>
    </row>
    <row r="15" spans="1:34">
      <c r="A15" s="4" t="s">
        <v>50</v>
      </c>
      <c r="B15" s="20">
        <v>3</v>
      </c>
      <c r="C15" s="20">
        <v>3</v>
      </c>
      <c r="D15" s="20">
        <v>7</v>
      </c>
      <c r="E15" s="20">
        <v>2</v>
      </c>
      <c r="F15" s="20">
        <v>3</v>
      </c>
      <c r="G15" s="20">
        <v>4</v>
      </c>
      <c r="H15" s="20">
        <v>2</v>
      </c>
      <c r="I15" s="2">
        <v>7</v>
      </c>
      <c r="J15" s="20">
        <v>6</v>
      </c>
      <c r="K15" s="20">
        <v>5</v>
      </c>
      <c r="L15" s="20">
        <v>6</v>
      </c>
      <c r="M15" s="20">
        <v>3</v>
      </c>
      <c r="N15" s="20">
        <v>2</v>
      </c>
      <c r="O15" s="20">
        <v>3</v>
      </c>
      <c r="P15" s="20">
        <v>3</v>
      </c>
      <c r="Q15" s="20">
        <v>3</v>
      </c>
      <c r="R15" s="20">
        <v>3</v>
      </c>
      <c r="S15" s="20">
        <v>2</v>
      </c>
      <c r="T15" s="20">
        <v>4</v>
      </c>
      <c r="U15" s="2">
        <v>4</v>
      </c>
      <c r="V15" s="20">
        <v>2</v>
      </c>
      <c r="W15" s="20">
        <v>2</v>
      </c>
      <c r="X15" s="20">
        <v>2</v>
      </c>
      <c r="Y15" s="20">
        <v>0</v>
      </c>
      <c r="Z15" s="20">
        <v>7</v>
      </c>
      <c r="AA15" s="20">
        <v>4</v>
      </c>
      <c r="AB15" s="20">
        <v>3</v>
      </c>
      <c r="AC15" s="20">
        <v>1</v>
      </c>
      <c r="AD15" s="20">
        <v>2</v>
      </c>
      <c r="AE15" s="20">
        <v>1</v>
      </c>
      <c r="AF15" s="166">
        <v>4</v>
      </c>
      <c r="AG15" s="169">
        <f t="shared" si="3"/>
        <v>103</v>
      </c>
      <c r="AH15" s="42">
        <f t="shared" ref="AH15:AH16" si="4">ROUND(AVERAGE(B15:AF15),0)</f>
        <v>3</v>
      </c>
    </row>
    <row r="16" spans="1:34" ht="15.75" thickBot="1">
      <c r="A16" s="6" t="s">
        <v>51</v>
      </c>
      <c r="B16" s="33">
        <v>2</v>
      </c>
      <c r="C16" s="33">
        <v>1</v>
      </c>
      <c r="D16" s="33">
        <v>2</v>
      </c>
      <c r="E16" s="33">
        <v>1</v>
      </c>
      <c r="F16" s="33">
        <v>2</v>
      </c>
      <c r="G16" s="33">
        <v>2</v>
      </c>
      <c r="H16" s="33">
        <v>2</v>
      </c>
      <c r="I16" s="33">
        <v>1</v>
      </c>
      <c r="J16" s="33">
        <v>2</v>
      </c>
      <c r="K16" s="33">
        <v>4</v>
      </c>
      <c r="L16" s="33">
        <v>4</v>
      </c>
      <c r="M16" s="33">
        <v>2</v>
      </c>
      <c r="N16" s="33">
        <v>2</v>
      </c>
      <c r="O16" s="33">
        <v>0</v>
      </c>
      <c r="P16" s="33">
        <v>2</v>
      </c>
      <c r="Q16" s="33">
        <v>4</v>
      </c>
      <c r="R16" s="33">
        <v>0</v>
      </c>
      <c r="S16" s="33">
        <v>1</v>
      </c>
      <c r="T16" s="33">
        <v>3</v>
      </c>
      <c r="U16" s="7">
        <v>2</v>
      </c>
      <c r="V16" s="33">
        <v>3</v>
      </c>
      <c r="W16" s="33">
        <v>2</v>
      </c>
      <c r="X16" s="33">
        <v>1</v>
      </c>
      <c r="Y16" s="33">
        <v>1</v>
      </c>
      <c r="Z16" s="33">
        <v>1</v>
      </c>
      <c r="AA16" s="33">
        <v>1</v>
      </c>
      <c r="AB16" s="33">
        <v>0</v>
      </c>
      <c r="AC16" s="33">
        <v>1</v>
      </c>
      <c r="AD16" s="7">
        <v>1</v>
      </c>
      <c r="AE16" s="7">
        <v>4</v>
      </c>
      <c r="AF16" s="167">
        <v>2</v>
      </c>
      <c r="AG16" s="170">
        <f t="shared" si="3"/>
        <v>56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7</v>
      </c>
      <c r="C18" s="9">
        <f t="shared" ref="C18:AF18" si="5">IF(C16 &lt;&gt; "",SUM(C13:C16),"")</f>
        <v>10</v>
      </c>
      <c r="D18" s="9">
        <f t="shared" si="5"/>
        <v>12</v>
      </c>
      <c r="E18" s="9">
        <f t="shared" si="5"/>
        <v>4</v>
      </c>
      <c r="F18" s="9">
        <f t="shared" si="5"/>
        <v>6</v>
      </c>
      <c r="G18" s="9">
        <f t="shared" si="5"/>
        <v>9</v>
      </c>
      <c r="H18" s="9">
        <f t="shared" si="5"/>
        <v>6</v>
      </c>
      <c r="I18" s="9">
        <f t="shared" si="5"/>
        <v>11</v>
      </c>
      <c r="J18" s="9">
        <f t="shared" si="5"/>
        <v>8</v>
      </c>
      <c r="K18" s="9">
        <f t="shared" si="5"/>
        <v>12</v>
      </c>
      <c r="L18" s="9">
        <f t="shared" si="5"/>
        <v>11</v>
      </c>
      <c r="M18" s="9">
        <f t="shared" si="5"/>
        <v>8</v>
      </c>
      <c r="N18" s="9">
        <f t="shared" si="5"/>
        <v>4</v>
      </c>
      <c r="O18" s="9">
        <f t="shared" si="5"/>
        <v>4</v>
      </c>
      <c r="P18" s="9">
        <f t="shared" si="5"/>
        <v>7</v>
      </c>
      <c r="Q18" s="9">
        <f t="shared" si="5"/>
        <v>7</v>
      </c>
      <c r="R18" s="9">
        <f t="shared" si="5"/>
        <v>3</v>
      </c>
      <c r="S18" s="9">
        <f t="shared" si="5"/>
        <v>4</v>
      </c>
      <c r="T18" s="9">
        <f t="shared" si="5"/>
        <v>7</v>
      </c>
      <c r="U18" s="9">
        <f t="shared" si="5"/>
        <v>6</v>
      </c>
      <c r="V18" s="9">
        <f t="shared" si="5"/>
        <v>6</v>
      </c>
      <c r="W18" s="9">
        <f t="shared" si="5"/>
        <v>5</v>
      </c>
      <c r="X18" s="9">
        <f t="shared" si="5"/>
        <v>4</v>
      </c>
      <c r="Y18" s="9">
        <f t="shared" si="5"/>
        <v>2</v>
      </c>
      <c r="Z18" s="9">
        <f>IF(Z16 &lt;&gt; "",SUM(Z13:Z16),"")</f>
        <v>9</v>
      </c>
      <c r="AA18" s="9">
        <f t="shared" si="5"/>
        <v>9</v>
      </c>
      <c r="AB18" s="9">
        <f t="shared" si="5"/>
        <v>4</v>
      </c>
      <c r="AC18" s="9">
        <f t="shared" si="5"/>
        <v>3</v>
      </c>
      <c r="AD18" s="9">
        <f t="shared" si="5"/>
        <v>6</v>
      </c>
      <c r="AE18" s="9">
        <f t="shared" si="5"/>
        <v>5</v>
      </c>
      <c r="AF18" s="14">
        <f t="shared" si="5"/>
        <v>6</v>
      </c>
      <c r="AG18" s="16">
        <f>SUM(B18:AF18)</f>
        <v>205</v>
      </c>
      <c r="AH18" s="44">
        <f>SUM(AH13:AH16)</f>
        <v>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33</v>
      </c>
      <c r="C20" s="29">
        <f t="shared" ref="C20:AF20" si="6">IF(C18&lt;&gt;"",SUM(C10,C18),"")</f>
        <v>28</v>
      </c>
      <c r="D20" s="29">
        <f t="shared" si="6"/>
        <v>35</v>
      </c>
      <c r="E20" s="29">
        <f t="shared" si="6"/>
        <v>29</v>
      </c>
      <c r="F20" s="29">
        <f t="shared" si="6"/>
        <v>31</v>
      </c>
      <c r="G20" s="29">
        <f t="shared" si="6"/>
        <v>30</v>
      </c>
      <c r="H20" s="29">
        <f t="shared" si="6"/>
        <v>26</v>
      </c>
      <c r="I20" s="29">
        <f t="shared" si="6"/>
        <v>23</v>
      </c>
      <c r="J20" s="29">
        <f t="shared" si="6"/>
        <v>31</v>
      </c>
      <c r="K20" s="29">
        <f t="shared" si="6"/>
        <v>25</v>
      </c>
      <c r="L20" s="29">
        <f t="shared" si="6"/>
        <v>25</v>
      </c>
      <c r="M20" s="29">
        <f t="shared" si="6"/>
        <v>32</v>
      </c>
      <c r="N20" s="29">
        <f t="shared" si="6"/>
        <v>27</v>
      </c>
      <c r="O20" s="29">
        <f t="shared" si="6"/>
        <v>15</v>
      </c>
      <c r="P20" s="29">
        <f t="shared" si="6"/>
        <v>16</v>
      </c>
      <c r="Q20" s="29">
        <f t="shared" si="6"/>
        <v>28</v>
      </c>
      <c r="R20" s="29">
        <f t="shared" si="6"/>
        <v>19</v>
      </c>
      <c r="S20" s="29">
        <f t="shared" si="6"/>
        <v>19</v>
      </c>
      <c r="T20" s="29">
        <f t="shared" si="6"/>
        <v>35</v>
      </c>
      <c r="U20" s="29">
        <f t="shared" si="6"/>
        <v>29</v>
      </c>
      <c r="V20" s="29">
        <f t="shared" si="6"/>
        <v>17</v>
      </c>
      <c r="W20" s="29">
        <f t="shared" si="6"/>
        <v>22</v>
      </c>
      <c r="X20" s="29">
        <f t="shared" si="6"/>
        <v>20</v>
      </c>
      <c r="Y20" s="29">
        <f t="shared" si="6"/>
        <v>24</v>
      </c>
      <c r="Z20" s="29">
        <f t="shared" si="6"/>
        <v>31</v>
      </c>
      <c r="AA20" s="29">
        <f t="shared" si="6"/>
        <v>30</v>
      </c>
      <c r="AB20" s="29">
        <f t="shared" si="6"/>
        <v>23</v>
      </c>
      <c r="AC20" s="29">
        <f t="shared" si="6"/>
        <v>17</v>
      </c>
      <c r="AD20" s="29">
        <f t="shared" si="6"/>
        <v>12</v>
      </c>
      <c r="AE20" s="29">
        <f t="shared" si="6"/>
        <v>22</v>
      </c>
      <c r="AF20" s="171">
        <f t="shared" si="6"/>
        <v>28</v>
      </c>
      <c r="AG20" s="144">
        <f>SUM(AG10,AG18)</f>
        <v>782</v>
      </c>
      <c r="AH20" s="44">
        <f>SUM(AH10,AH18)</f>
        <v>25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sheetProtection algorithmName="SHA-512" hashValue="anURKR90T9No34OQ5ikfDoG4fQwk2m8MHvuTSKdLQ9AWOQzl8aHJy9YLDhAO/G+h/tE9X3QXyTh1ZE3KI0v1dg==" saltValue="MN6fhMFDKSYDu4R4zkJoGg==" spinCount="100000" sheet="1" objects="1" scenarios="1"/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9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20</v>
      </c>
      <c r="C4" s="21">
        <v>15</v>
      </c>
      <c r="D4" s="21">
        <v>15</v>
      </c>
      <c r="E4" s="21">
        <v>15</v>
      </c>
      <c r="F4" s="21">
        <v>6</v>
      </c>
      <c r="G4" s="21">
        <v>20</v>
      </c>
      <c r="H4" s="21">
        <v>23</v>
      </c>
      <c r="I4" s="21">
        <v>23</v>
      </c>
      <c r="J4" s="21">
        <v>17</v>
      </c>
      <c r="K4" s="21">
        <v>19</v>
      </c>
      <c r="L4" s="21">
        <v>22</v>
      </c>
      <c r="M4" s="21">
        <v>23</v>
      </c>
      <c r="N4" s="21">
        <v>21</v>
      </c>
      <c r="O4" s="21">
        <v>19</v>
      </c>
      <c r="P4" s="21">
        <v>19</v>
      </c>
      <c r="Q4" s="21">
        <v>16</v>
      </c>
      <c r="R4" s="10">
        <v>19</v>
      </c>
      <c r="S4" s="10">
        <v>19</v>
      </c>
      <c r="T4" s="10">
        <v>16</v>
      </c>
      <c r="U4" s="10">
        <v>28</v>
      </c>
      <c r="V4" s="10">
        <v>18</v>
      </c>
      <c r="W4" s="10">
        <v>27</v>
      </c>
      <c r="X4" s="10">
        <v>31</v>
      </c>
      <c r="Y4" s="10">
        <v>17</v>
      </c>
      <c r="Z4" s="10">
        <v>23</v>
      </c>
      <c r="AA4" s="10">
        <v>24</v>
      </c>
      <c r="AB4" s="10">
        <v>22</v>
      </c>
      <c r="AC4" s="10">
        <v>21</v>
      </c>
      <c r="AD4" s="10">
        <v>19</v>
      </c>
      <c r="AE4" s="10">
        <v>21</v>
      </c>
      <c r="AF4" s="11">
        <v>19</v>
      </c>
      <c r="AG4" s="17">
        <v>621</v>
      </c>
      <c r="AH4" s="41">
        <f>AVERAGE(B4:AF4)</f>
        <v>19.903225806451612</v>
      </c>
    </row>
    <row r="5" spans="1:34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>
      <c r="A6" s="4" t="s">
        <v>6</v>
      </c>
      <c r="B6" s="20">
        <v>1</v>
      </c>
      <c r="C6" s="20">
        <v>4</v>
      </c>
      <c r="D6" s="20">
        <v>3</v>
      </c>
      <c r="E6" s="20">
        <v>6</v>
      </c>
      <c r="F6" s="20">
        <v>3</v>
      </c>
      <c r="G6" s="20">
        <v>2</v>
      </c>
      <c r="H6" s="20">
        <v>3</v>
      </c>
      <c r="I6" s="20">
        <v>7</v>
      </c>
      <c r="J6" s="20">
        <v>4</v>
      </c>
      <c r="K6" s="20">
        <v>6</v>
      </c>
      <c r="L6" s="20">
        <v>8</v>
      </c>
      <c r="M6" s="20">
        <v>8</v>
      </c>
      <c r="N6" s="20">
        <v>3</v>
      </c>
      <c r="O6" s="20">
        <v>4</v>
      </c>
      <c r="P6" s="20">
        <v>6</v>
      </c>
      <c r="Q6" s="20">
        <v>3</v>
      </c>
      <c r="R6" s="2">
        <v>6</v>
      </c>
      <c r="S6" s="2">
        <v>4</v>
      </c>
      <c r="T6" s="20">
        <v>7</v>
      </c>
      <c r="U6" s="2">
        <v>3</v>
      </c>
      <c r="V6" s="2">
        <v>2</v>
      </c>
      <c r="W6" s="2">
        <v>3</v>
      </c>
      <c r="X6" s="2">
        <v>7</v>
      </c>
      <c r="Y6" s="2">
        <v>6</v>
      </c>
      <c r="Z6" s="2">
        <v>8</v>
      </c>
      <c r="AA6" s="2">
        <v>7</v>
      </c>
      <c r="AB6" s="2">
        <v>6</v>
      </c>
      <c r="AC6" s="2">
        <v>6</v>
      </c>
      <c r="AD6" s="2">
        <v>6</v>
      </c>
      <c r="AE6" s="2">
        <v>6</v>
      </c>
      <c r="AF6" s="12">
        <v>10</v>
      </c>
      <c r="AG6" s="18">
        <v>159</v>
      </c>
      <c r="AH6" s="42">
        <f>AVERAGE(B6:AF6)</f>
        <v>5.096774193548387</v>
      </c>
    </row>
    <row r="7" spans="1:34">
      <c r="A7" s="4" t="s">
        <v>7</v>
      </c>
      <c r="B7" s="2">
        <v>1</v>
      </c>
      <c r="C7" s="2">
        <v>0</v>
      </c>
      <c r="D7" s="2">
        <v>2</v>
      </c>
      <c r="E7" s="2">
        <v>0</v>
      </c>
      <c r="F7" s="2">
        <v>1</v>
      </c>
      <c r="G7" s="2">
        <v>1</v>
      </c>
      <c r="H7" s="2">
        <v>1</v>
      </c>
      <c r="I7" s="2">
        <v>2</v>
      </c>
      <c r="J7" s="2">
        <v>3</v>
      </c>
      <c r="K7" s="2">
        <v>1</v>
      </c>
      <c r="L7" s="2">
        <v>1</v>
      </c>
      <c r="M7" s="2">
        <v>2</v>
      </c>
      <c r="N7" s="2">
        <v>1</v>
      </c>
      <c r="O7" s="20">
        <v>1</v>
      </c>
      <c r="P7" s="20">
        <v>0</v>
      </c>
      <c r="Q7" s="2">
        <v>2</v>
      </c>
      <c r="R7" s="2">
        <v>1</v>
      </c>
      <c r="S7" s="2">
        <v>2</v>
      </c>
      <c r="T7" s="2">
        <v>0</v>
      </c>
      <c r="U7" s="2">
        <v>0</v>
      </c>
      <c r="V7" s="2">
        <v>0</v>
      </c>
      <c r="W7" s="2">
        <v>2</v>
      </c>
      <c r="X7" s="2">
        <v>3</v>
      </c>
      <c r="Y7" s="2">
        <v>1</v>
      </c>
      <c r="Z7" s="2">
        <v>0</v>
      </c>
      <c r="AA7" s="2">
        <v>1</v>
      </c>
      <c r="AB7" s="2">
        <v>1</v>
      </c>
      <c r="AC7" s="2">
        <v>2</v>
      </c>
      <c r="AD7" s="2">
        <v>2</v>
      </c>
      <c r="AE7" s="2">
        <v>3</v>
      </c>
      <c r="AF7" s="12">
        <v>3</v>
      </c>
      <c r="AG7" s="18">
        <v>39</v>
      </c>
      <c r="AH7" s="42">
        <f>AVERAGE(B7:AF7)</f>
        <v>1.2903225806451613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>
        <v>0</v>
      </c>
      <c r="AG8" s="19">
        <f>SUM(B8:AF8)</f>
        <v>1</v>
      </c>
      <c r="AH8" s="43">
        <f>AVERAGE(B8:AF8)</f>
        <v>3.2258064516129031E-2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 t="shared" ref="B10:AG10" si="0">SUM(B4:B8)</f>
        <v>22</v>
      </c>
      <c r="C10" s="9">
        <f t="shared" si="0"/>
        <v>19</v>
      </c>
      <c r="D10" s="9">
        <f t="shared" si="0"/>
        <v>20</v>
      </c>
      <c r="E10" s="9">
        <f t="shared" si="0"/>
        <v>21</v>
      </c>
      <c r="F10" s="9">
        <f t="shared" si="0"/>
        <v>10</v>
      </c>
      <c r="G10" s="9">
        <f t="shared" si="0"/>
        <v>23</v>
      </c>
      <c r="H10" s="9">
        <f t="shared" si="0"/>
        <v>27</v>
      </c>
      <c r="I10" s="9">
        <f t="shared" si="0"/>
        <v>32</v>
      </c>
      <c r="J10" s="9">
        <f t="shared" si="0"/>
        <v>24</v>
      </c>
      <c r="K10" s="9">
        <f t="shared" si="0"/>
        <v>26</v>
      </c>
      <c r="L10" s="9">
        <f t="shared" si="0"/>
        <v>31</v>
      </c>
      <c r="M10" s="9">
        <f t="shared" si="0"/>
        <v>33</v>
      </c>
      <c r="N10" s="9">
        <f t="shared" si="0"/>
        <v>25</v>
      </c>
      <c r="O10" s="9">
        <f t="shared" si="0"/>
        <v>24</v>
      </c>
      <c r="P10" s="9">
        <f t="shared" si="0"/>
        <v>25</v>
      </c>
      <c r="Q10" s="9">
        <f t="shared" si="0"/>
        <v>21</v>
      </c>
      <c r="R10" s="9">
        <f t="shared" si="0"/>
        <v>26</v>
      </c>
      <c r="S10" s="9">
        <f t="shared" si="0"/>
        <v>25</v>
      </c>
      <c r="T10" s="9">
        <f t="shared" si="0"/>
        <v>24</v>
      </c>
      <c r="U10" s="9">
        <f t="shared" si="0"/>
        <v>31</v>
      </c>
      <c r="V10" s="9">
        <f t="shared" si="0"/>
        <v>20</v>
      </c>
      <c r="W10" s="9">
        <f t="shared" si="0"/>
        <v>32</v>
      </c>
      <c r="X10" s="9">
        <f t="shared" si="0"/>
        <v>41</v>
      </c>
      <c r="Y10" s="9">
        <f t="shared" si="0"/>
        <v>24</v>
      </c>
      <c r="Z10" s="9">
        <f t="shared" si="0"/>
        <v>31</v>
      </c>
      <c r="AA10" s="9">
        <f t="shared" si="0"/>
        <v>32</v>
      </c>
      <c r="AB10" s="9">
        <f t="shared" si="0"/>
        <v>29</v>
      </c>
      <c r="AC10" s="9">
        <f t="shared" si="0"/>
        <v>29</v>
      </c>
      <c r="AD10" s="9">
        <f t="shared" si="0"/>
        <v>27</v>
      </c>
      <c r="AE10" s="9">
        <f t="shared" si="0"/>
        <v>30</v>
      </c>
      <c r="AF10" s="14">
        <f t="shared" si="0"/>
        <v>32</v>
      </c>
      <c r="AG10" s="16">
        <f t="shared" si="0"/>
        <v>820</v>
      </c>
      <c r="AH10" s="44">
        <f>AVERAGE(B10:AF10)</f>
        <v>26.322580645161292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1</v>
      </c>
      <c r="C13" s="45">
        <v>2</v>
      </c>
      <c r="D13" s="45">
        <v>1</v>
      </c>
      <c r="E13" s="45">
        <v>0</v>
      </c>
      <c r="F13" s="45">
        <v>2</v>
      </c>
      <c r="G13" s="45">
        <v>2</v>
      </c>
      <c r="H13" s="45">
        <v>1</v>
      </c>
      <c r="I13" s="45">
        <v>1</v>
      </c>
      <c r="J13" s="46">
        <v>1</v>
      </c>
      <c r="K13" s="46">
        <v>0</v>
      </c>
      <c r="L13" s="45">
        <v>0</v>
      </c>
      <c r="M13" s="45">
        <v>0</v>
      </c>
      <c r="N13" s="45">
        <v>1</v>
      </c>
      <c r="O13" s="45">
        <v>0</v>
      </c>
      <c r="P13" s="45">
        <v>2</v>
      </c>
      <c r="Q13" s="46">
        <v>1</v>
      </c>
      <c r="R13" s="45">
        <v>2</v>
      </c>
      <c r="S13" s="45">
        <v>1</v>
      </c>
      <c r="T13" s="45">
        <v>2</v>
      </c>
      <c r="U13" s="45">
        <v>3</v>
      </c>
      <c r="V13" s="45">
        <v>2</v>
      </c>
      <c r="W13" s="45">
        <v>0</v>
      </c>
      <c r="X13" s="45">
        <v>0</v>
      </c>
      <c r="Y13" s="45">
        <v>1</v>
      </c>
      <c r="Z13" s="45">
        <v>3</v>
      </c>
      <c r="AA13" s="45">
        <v>0</v>
      </c>
      <c r="AB13" s="45">
        <v>1</v>
      </c>
      <c r="AC13" s="45">
        <v>1</v>
      </c>
      <c r="AD13" s="45">
        <v>2</v>
      </c>
      <c r="AE13" s="46">
        <v>1</v>
      </c>
      <c r="AF13" s="46">
        <v>0</v>
      </c>
      <c r="AG13" s="47">
        <f>SUM(B13:AF13)</f>
        <v>34</v>
      </c>
      <c r="AH13" s="48">
        <f>AVERAGE(B13:AF13)</f>
        <v>1.096774193548387</v>
      </c>
    </row>
    <row r="14" spans="1:34" ht="15.75" thickBot="1">
      <c r="A14" s="6" t="s">
        <v>18</v>
      </c>
      <c r="B14" s="7">
        <v>7</v>
      </c>
      <c r="C14" s="7">
        <v>4</v>
      </c>
      <c r="D14" s="7">
        <v>5</v>
      </c>
      <c r="E14" s="7">
        <v>5</v>
      </c>
      <c r="F14" s="7">
        <v>8</v>
      </c>
      <c r="G14" s="7">
        <v>6</v>
      </c>
      <c r="H14" s="7">
        <v>5</v>
      </c>
      <c r="I14" s="7">
        <v>7</v>
      </c>
      <c r="J14" s="7">
        <v>8</v>
      </c>
      <c r="K14" s="7">
        <v>9</v>
      </c>
      <c r="L14" s="7">
        <v>3</v>
      </c>
      <c r="M14" s="7">
        <v>6</v>
      </c>
      <c r="N14" s="33">
        <v>11</v>
      </c>
      <c r="O14" s="7">
        <v>8</v>
      </c>
      <c r="P14" s="7">
        <v>12</v>
      </c>
      <c r="Q14" s="7">
        <v>4</v>
      </c>
      <c r="R14" s="7">
        <v>7</v>
      </c>
      <c r="S14" s="7">
        <v>3</v>
      </c>
      <c r="T14" s="7">
        <v>11</v>
      </c>
      <c r="U14" s="7">
        <v>7</v>
      </c>
      <c r="V14" s="7">
        <v>9</v>
      </c>
      <c r="W14" s="7">
        <v>5</v>
      </c>
      <c r="X14" s="7">
        <v>5</v>
      </c>
      <c r="Y14" s="7">
        <v>12</v>
      </c>
      <c r="Z14" s="7">
        <v>12</v>
      </c>
      <c r="AA14" s="7">
        <v>6</v>
      </c>
      <c r="AB14" s="7">
        <v>7</v>
      </c>
      <c r="AC14" s="7">
        <v>2</v>
      </c>
      <c r="AD14" s="7">
        <v>7</v>
      </c>
      <c r="AE14" s="7">
        <v>17</v>
      </c>
      <c r="AF14" s="7">
        <v>13</v>
      </c>
      <c r="AG14" s="24">
        <f>SUM(B14:AF14)</f>
        <v>231</v>
      </c>
      <c r="AH14" s="43">
        <f>AVERAGE(B14:AF14)</f>
        <v>7.4516129032258061</v>
      </c>
    </row>
    <row r="15" spans="1:34" ht="3" customHeight="1" thickBot="1">
      <c r="A15" s="22"/>
      <c r="N15" s="32"/>
      <c r="AG15" s="23"/>
      <c r="AH15" s="25"/>
    </row>
    <row r="16" spans="1:34" ht="15.75" thickBot="1">
      <c r="A16" s="8" t="s">
        <v>2</v>
      </c>
      <c r="B16" s="9">
        <f>SUM(B13:B15)</f>
        <v>8</v>
      </c>
      <c r="C16" s="9">
        <f t="shared" ref="C16:AF16" si="1">SUM(C13:C15)</f>
        <v>6</v>
      </c>
      <c r="D16" s="9">
        <f t="shared" si="1"/>
        <v>6</v>
      </c>
      <c r="E16" s="9">
        <f t="shared" si="1"/>
        <v>5</v>
      </c>
      <c r="F16" s="9">
        <f t="shared" si="1"/>
        <v>10</v>
      </c>
      <c r="G16" s="9">
        <f t="shared" si="1"/>
        <v>8</v>
      </c>
      <c r="H16" s="9">
        <f t="shared" si="1"/>
        <v>6</v>
      </c>
      <c r="I16" s="9">
        <f t="shared" si="1"/>
        <v>8</v>
      </c>
      <c r="J16" s="9">
        <f t="shared" si="1"/>
        <v>9</v>
      </c>
      <c r="K16" s="9">
        <f t="shared" si="1"/>
        <v>9</v>
      </c>
      <c r="L16" s="9">
        <f t="shared" si="1"/>
        <v>3</v>
      </c>
      <c r="M16" s="9">
        <f t="shared" si="1"/>
        <v>6</v>
      </c>
      <c r="N16" s="9">
        <f t="shared" si="1"/>
        <v>12</v>
      </c>
      <c r="O16" s="9">
        <f t="shared" si="1"/>
        <v>8</v>
      </c>
      <c r="P16" s="9">
        <f t="shared" si="1"/>
        <v>14</v>
      </c>
      <c r="Q16" s="9">
        <f t="shared" si="1"/>
        <v>5</v>
      </c>
      <c r="R16" s="9">
        <f t="shared" si="1"/>
        <v>9</v>
      </c>
      <c r="S16" s="9">
        <f t="shared" si="1"/>
        <v>4</v>
      </c>
      <c r="T16" s="9">
        <f t="shared" si="1"/>
        <v>13</v>
      </c>
      <c r="U16" s="9">
        <f t="shared" si="1"/>
        <v>10</v>
      </c>
      <c r="V16" s="9">
        <f t="shared" si="1"/>
        <v>11</v>
      </c>
      <c r="W16" s="9">
        <f t="shared" si="1"/>
        <v>5</v>
      </c>
      <c r="X16" s="9">
        <f t="shared" si="1"/>
        <v>5</v>
      </c>
      <c r="Y16" s="9">
        <f t="shared" si="1"/>
        <v>13</v>
      </c>
      <c r="Z16" s="9">
        <f t="shared" si="1"/>
        <v>15</v>
      </c>
      <c r="AA16" s="9">
        <f t="shared" si="1"/>
        <v>6</v>
      </c>
      <c r="AB16" s="9">
        <f t="shared" si="1"/>
        <v>8</v>
      </c>
      <c r="AC16" s="9">
        <f t="shared" si="1"/>
        <v>3</v>
      </c>
      <c r="AD16" s="9">
        <f t="shared" si="1"/>
        <v>9</v>
      </c>
      <c r="AE16" s="9">
        <f t="shared" si="1"/>
        <v>18</v>
      </c>
      <c r="AF16" s="9">
        <f t="shared" si="1"/>
        <v>13</v>
      </c>
      <c r="AG16" s="26">
        <f>SUM(AG13:AG14)</f>
        <v>265</v>
      </c>
      <c r="AH16" s="44">
        <f>AVERAGE(B16:AF16)</f>
        <v>8.5483870967741939</v>
      </c>
    </row>
    <row r="17" spans="1:34" ht="14.25" customHeight="1" thickBot="1"/>
    <row r="18" spans="1:34" ht="16.5" thickBot="1">
      <c r="A18" s="27" t="s">
        <v>13</v>
      </c>
      <c r="B18" s="29">
        <f>SUM(B10,B16)</f>
        <v>30</v>
      </c>
      <c r="C18" s="29">
        <f t="shared" ref="C18:AF18" si="2">SUM(C10,C16)</f>
        <v>25</v>
      </c>
      <c r="D18" s="29">
        <f t="shared" si="2"/>
        <v>26</v>
      </c>
      <c r="E18" s="29">
        <f t="shared" si="2"/>
        <v>26</v>
      </c>
      <c r="F18" s="29">
        <f t="shared" si="2"/>
        <v>20</v>
      </c>
      <c r="G18" s="29">
        <f t="shared" si="2"/>
        <v>31</v>
      </c>
      <c r="H18" s="29">
        <f t="shared" si="2"/>
        <v>33</v>
      </c>
      <c r="I18" s="29">
        <f t="shared" si="2"/>
        <v>40</v>
      </c>
      <c r="J18" s="29">
        <f t="shared" si="2"/>
        <v>33</v>
      </c>
      <c r="K18" s="29">
        <f t="shared" si="2"/>
        <v>35</v>
      </c>
      <c r="L18" s="29">
        <f t="shared" si="2"/>
        <v>34</v>
      </c>
      <c r="M18" s="29">
        <f t="shared" si="2"/>
        <v>39</v>
      </c>
      <c r="N18" s="29">
        <f t="shared" si="2"/>
        <v>37</v>
      </c>
      <c r="O18" s="29">
        <f t="shared" si="2"/>
        <v>32</v>
      </c>
      <c r="P18" s="29">
        <f t="shared" si="2"/>
        <v>39</v>
      </c>
      <c r="Q18" s="29">
        <f t="shared" si="2"/>
        <v>26</v>
      </c>
      <c r="R18" s="29">
        <f t="shared" si="2"/>
        <v>35</v>
      </c>
      <c r="S18" s="29">
        <f t="shared" si="2"/>
        <v>29</v>
      </c>
      <c r="T18" s="29">
        <f t="shared" si="2"/>
        <v>37</v>
      </c>
      <c r="U18" s="29">
        <f t="shared" si="2"/>
        <v>41</v>
      </c>
      <c r="V18" s="29">
        <f t="shared" si="2"/>
        <v>31</v>
      </c>
      <c r="W18" s="29">
        <f t="shared" si="2"/>
        <v>37</v>
      </c>
      <c r="X18" s="29">
        <f t="shared" si="2"/>
        <v>46</v>
      </c>
      <c r="Y18" s="29">
        <f t="shared" si="2"/>
        <v>37</v>
      </c>
      <c r="Z18" s="29">
        <f t="shared" si="2"/>
        <v>46</v>
      </c>
      <c r="AA18" s="29">
        <f t="shared" si="2"/>
        <v>38</v>
      </c>
      <c r="AB18" s="29">
        <f t="shared" si="2"/>
        <v>37</v>
      </c>
      <c r="AC18" s="29">
        <f t="shared" si="2"/>
        <v>32</v>
      </c>
      <c r="AD18" s="29">
        <f t="shared" si="2"/>
        <v>36</v>
      </c>
      <c r="AE18" s="29">
        <f t="shared" si="2"/>
        <v>48</v>
      </c>
      <c r="AF18" s="29">
        <f t="shared" si="2"/>
        <v>45</v>
      </c>
      <c r="AG18" s="28">
        <f>SUM(AG10,AG16)</f>
        <v>1085</v>
      </c>
      <c r="AH18" s="44">
        <f>AVERAGE(B18:AF18)</f>
        <v>34.87096774193548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4"/>
      <c r="U19" s="34"/>
      <c r="V19" s="34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</sheetData>
  <mergeCells count="5">
    <mergeCell ref="A1:A2"/>
    <mergeCell ref="A19:N19"/>
    <mergeCell ref="B1:AH1"/>
    <mergeCell ref="A3:AH3"/>
    <mergeCell ref="A12:AH12"/>
  </mergeCells>
  <pageMargins left="0.62992125984251968" right="0.23622047244094491" top="0.74803149606299213" bottom="0.35433070866141736" header="0.31496062992125984" footer="0.31496062992125984"/>
  <pageSetup paperSize="9" orientation="landscape" r:id="rId1"/>
  <headerFooter>
    <oddHeader>&amp;CDEPARTAMENTO DE SERVIÇOS FUNERÁRIOS - SSP01SEÇÃO TÉCNICA DE INFORMAÇÕES GERENCIAIS - SSP01.04.02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A5" sqref="A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94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7</v>
      </c>
      <c r="C4" s="21">
        <v>9</v>
      </c>
      <c r="D4" s="21">
        <v>15</v>
      </c>
      <c r="E4" s="21">
        <v>11</v>
      </c>
      <c r="F4" s="21">
        <v>6</v>
      </c>
      <c r="G4" s="21">
        <v>6</v>
      </c>
      <c r="H4" s="21">
        <v>15</v>
      </c>
      <c r="I4" s="21">
        <v>18</v>
      </c>
      <c r="J4" s="21">
        <v>9</v>
      </c>
      <c r="K4" s="21">
        <v>15</v>
      </c>
      <c r="L4" s="21">
        <v>8</v>
      </c>
      <c r="M4" s="21">
        <v>19</v>
      </c>
      <c r="N4" s="21">
        <v>17</v>
      </c>
      <c r="O4" s="21">
        <v>15</v>
      </c>
      <c r="P4" s="21">
        <v>5</v>
      </c>
      <c r="Q4" s="21">
        <v>18</v>
      </c>
      <c r="R4" s="10">
        <v>16</v>
      </c>
      <c r="S4" s="10">
        <v>12</v>
      </c>
      <c r="T4" s="10">
        <v>14</v>
      </c>
      <c r="U4" s="10">
        <v>15</v>
      </c>
      <c r="V4" s="10">
        <v>14</v>
      </c>
      <c r="W4" s="10">
        <v>13</v>
      </c>
      <c r="X4" s="10">
        <v>13</v>
      </c>
      <c r="Y4" s="10">
        <v>11</v>
      </c>
      <c r="Z4" s="10">
        <v>12</v>
      </c>
      <c r="AA4" s="10">
        <v>10</v>
      </c>
      <c r="AB4" s="10">
        <v>11</v>
      </c>
      <c r="AC4" s="10">
        <v>8</v>
      </c>
      <c r="AD4" s="10">
        <v>8</v>
      </c>
      <c r="AE4" s="10">
        <v>7</v>
      </c>
      <c r="AF4" s="96">
        <v>9</v>
      </c>
      <c r="AG4" s="117">
        <f>SUM(B4:AF4)</f>
        <v>366</v>
      </c>
      <c r="AH4" s="41">
        <f>ROUND(AVERAGE(B4:AF4),0)</f>
        <v>12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1</v>
      </c>
      <c r="I5" s="46">
        <v>1</v>
      </c>
      <c r="J5" s="46">
        <v>0</v>
      </c>
      <c r="K5" s="46">
        <v>1</v>
      </c>
      <c r="L5" s="46">
        <v>1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1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1</v>
      </c>
      <c r="Z5" s="45">
        <v>1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9</v>
      </c>
      <c r="AH5" s="42">
        <f>ROUND(AVERAGE(B5:AF5),0)</f>
        <v>0</v>
      </c>
    </row>
    <row r="6" spans="1:34">
      <c r="A6" s="4" t="s">
        <v>6</v>
      </c>
      <c r="B6" s="20">
        <v>5</v>
      </c>
      <c r="C6" s="20">
        <v>5</v>
      </c>
      <c r="D6" s="20">
        <v>2</v>
      </c>
      <c r="E6" s="20">
        <v>4</v>
      </c>
      <c r="F6" s="20">
        <v>2</v>
      </c>
      <c r="G6" s="20">
        <v>7</v>
      </c>
      <c r="H6" s="20">
        <v>3</v>
      </c>
      <c r="I6" s="20">
        <v>5</v>
      </c>
      <c r="J6" s="20">
        <v>6</v>
      </c>
      <c r="K6" s="20">
        <v>2</v>
      </c>
      <c r="L6" s="20">
        <v>3</v>
      </c>
      <c r="M6" s="20">
        <v>5</v>
      </c>
      <c r="N6" s="20">
        <v>3</v>
      </c>
      <c r="O6" s="20">
        <v>3</v>
      </c>
      <c r="P6" s="20">
        <v>3</v>
      </c>
      <c r="Q6" s="20">
        <v>1</v>
      </c>
      <c r="R6" s="2">
        <v>5</v>
      </c>
      <c r="S6" s="2">
        <v>6</v>
      </c>
      <c r="T6" s="20">
        <v>5</v>
      </c>
      <c r="U6" s="2">
        <v>5</v>
      </c>
      <c r="V6" s="2">
        <v>4</v>
      </c>
      <c r="W6" s="2">
        <v>3</v>
      </c>
      <c r="X6" s="2">
        <v>6</v>
      </c>
      <c r="Y6" s="2">
        <v>5</v>
      </c>
      <c r="Z6" s="2">
        <v>5</v>
      </c>
      <c r="AA6" s="2">
        <v>9</v>
      </c>
      <c r="AB6" s="2">
        <v>3</v>
      </c>
      <c r="AC6" s="2">
        <v>7</v>
      </c>
      <c r="AD6" s="2">
        <v>2</v>
      </c>
      <c r="AE6" s="2">
        <v>7</v>
      </c>
      <c r="AF6" s="97">
        <v>6</v>
      </c>
      <c r="AG6" s="118">
        <f t="shared" si="0"/>
        <v>137</v>
      </c>
      <c r="AH6" s="42">
        <f t="shared" ref="AH6:AH8" si="1">ROUND(AVERAGE(B6:AF6),0)</f>
        <v>4</v>
      </c>
    </row>
    <row r="7" spans="1:34">
      <c r="A7" s="4" t="s">
        <v>7</v>
      </c>
      <c r="B7" s="2">
        <v>0</v>
      </c>
      <c r="C7" s="2">
        <v>2</v>
      </c>
      <c r="D7" s="2">
        <v>0</v>
      </c>
      <c r="E7" s="2">
        <v>0</v>
      </c>
      <c r="F7" s="2">
        <v>0</v>
      </c>
      <c r="G7" s="2">
        <v>1</v>
      </c>
      <c r="H7" s="20">
        <v>1</v>
      </c>
      <c r="I7" s="2">
        <v>0</v>
      </c>
      <c r="J7" s="2">
        <v>1</v>
      </c>
      <c r="K7" s="2">
        <v>1</v>
      </c>
      <c r="L7" s="2">
        <v>2</v>
      </c>
      <c r="M7" s="2">
        <v>0</v>
      </c>
      <c r="N7" s="2">
        <v>1</v>
      </c>
      <c r="O7" s="2">
        <v>0</v>
      </c>
      <c r="P7" s="20">
        <v>2</v>
      </c>
      <c r="Q7" s="2">
        <v>2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2</v>
      </c>
      <c r="X7" s="2">
        <v>0</v>
      </c>
      <c r="Y7" s="2">
        <v>1</v>
      </c>
      <c r="Z7" s="2">
        <v>0</v>
      </c>
      <c r="AA7" s="2">
        <v>1</v>
      </c>
      <c r="AB7" s="2">
        <v>0</v>
      </c>
      <c r="AC7" s="2">
        <v>1</v>
      </c>
      <c r="AD7" s="2">
        <v>0</v>
      </c>
      <c r="AE7" s="2">
        <v>1</v>
      </c>
      <c r="AF7" s="97">
        <v>1</v>
      </c>
      <c r="AG7" s="118">
        <f t="shared" si="0"/>
        <v>21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1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12</v>
      </c>
      <c r="C10" s="9">
        <f t="shared" ref="C10:AF10" si="2">IF(C4&lt;&gt;"",SUM(C4:C8),"")</f>
        <v>16</v>
      </c>
      <c r="D10" s="9">
        <f t="shared" si="2"/>
        <v>17</v>
      </c>
      <c r="E10" s="9">
        <f t="shared" si="2"/>
        <v>16</v>
      </c>
      <c r="F10" s="9">
        <f t="shared" si="2"/>
        <v>8</v>
      </c>
      <c r="G10" s="9">
        <f t="shared" si="2"/>
        <v>15</v>
      </c>
      <c r="H10" s="9">
        <f t="shared" si="2"/>
        <v>20</v>
      </c>
      <c r="I10" s="9">
        <f t="shared" si="2"/>
        <v>24</v>
      </c>
      <c r="J10" s="9">
        <f t="shared" si="2"/>
        <v>16</v>
      </c>
      <c r="K10" s="9">
        <f t="shared" si="2"/>
        <v>19</v>
      </c>
      <c r="L10" s="9">
        <f t="shared" si="2"/>
        <v>14</v>
      </c>
      <c r="M10" s="9">
        <f t="shared" si="2"/>
        <v>24</v>
      </c>
      <c r="N10" s="9">
        <f t="shared" si="2"/>
        <v>21</v>
      </c>
      <c r="O10" s="9">
        <f t="shared" si="2"/>
        <v>18</v>
      </c>
      <c r="P10" s="9">
        <f t="shared" si="2"/>
        <v>10</v>
      </c>
      <c r="Q10" s="9">
        <f t="shared" si="2"/>
        <v>21</v>
      </c>
      <c r="R10" s="9">
        <f t="shared" si="2"/>
        <v>22</v>
      </c>
      <c r="S10" s="9">
        <f t="shared" si="2"/>
        <v>19</v>
      </c>
      <c r="T10" s="9">
        <f t="shared" si="2"/>
        <v>19</v>
      </c>
      <c r="U10" s="9">
        <f t="shared" si="2"/>
        <v>21</v>
      </c>
      <c r="V10" s="9">
        <f t="shared" si="2"/>
        <v>18</v>
      </c>
      <c r="W10" s="9">
        <f t="shared" si="2"/>
        <v>18</v>
      </c>
      <c r="X10" s="9">
        <f t="shared" si="2"/>
        <v>19</v>
      </c>
      <c r="Y10" s="9">
        <f t="shared" si="2"/>
        <v>18</v>
      </c>
      <c r="Z10" s="9">
        <f t="shared" si="2"/>
        <v>18</v>
      </c>
      <c r="AA10" s="9">
        <f t="shared" si="2"/>
        <v>20</v>
      </c>
      <c r="AB10" s="9">
        <f t="shared" si="2"/>
        <v>14</v>
      </c>
      <c r="AC10" s="9">
        <f t="shared" si="2"/>
        <v>16</v>
      </c>
      <c r="AD10" s="9">
        <f t="shared" si="2"/>
        <v>10</v>
      </c>
      <c r="AE10" s="9">
        <f t="shared" si="2"/>
        <v>15</v>
      </c>
      <c r="AF10" s="9">
        <f t="shared" si="2"/>
        <v>16</v>
      </c>
      <c r="AG10" s="16">
        <f>SUM(B10:AF10)</f>
        <v>534</v>
      </c>
      <c r="AH10" s="44">
        <f>SUM(AH4:AH9)</f>
        <v>17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21">
        <v>0</v>
      </c>
      <c r="C13" s="21">
        <v>1</v>
      </c>
      <c r="D13" s="21">
        <v>1</v>
      </c>
      <c r="E13" s="21">
        <v>0</v>
      </c>
      <c r="F13" s="21">
        <v>0</v>
      </c>
      <c r="G13" s="21">
        <v>0</v>
      </c>
      <c r="H13" s="21">
        <v>2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1">
        <v>1</v>
      </c>
      <c r="P13" s="21">
        <v>1</v>
      </c>
      <c r="Q13" s="21">
        <v>1</v>
      </c>
      <c r="R13" s="21">
        <v>0</v>
      </c>
      <c r="S13" s="21">
        <v>1</v>
      </c>
      <c r="T13" s="21">
        <v>0</v>
      </c>
      <c r="U13" s="21">
        <v>0</v>
      </c>
      <c r="V13" s="21">
        <v>2</v>
      </c>
      <c r="W13" s="21">
        <v>1</v>
      </c>
      <c r="X13" s="21">
        <v>1</v>
      </c>
      <c r="Y13" s="21">
        <v>0</v>
      </c>
      <c r="Z13" s="21">
        <v>1</v>
      </c>
      <c r="AA13" s="21">
        <v>0</v>
      </c>
      <c r="AB13" s="21">
        <v>0</v>
      </c>
      <c r="AC13" s="21">
        <v>1</v>
      </c>
      <c r="AD13" s="21">
        <v>0</v>
      </c>
      <c r="AE13" s="21">
        <v>2</v>
      </c>
      <c r="AF13" s="164">
        <v>0</v>
      </c>
      <c r="AG13" s="168">
        <f>SUM(B13:AF13)</f>
        <v>17</v>
      </c>
      <c r="AH13" s="41">
        <f>ROUND(AVERAGE(B13:AF13),0)</f>
        <v>1</v>
      </c>
    </row>
    <row r="14" spans="1:34">
      <c r="A14" s="4" t="s">
        <v>81</v>
      </c>
      <c r="B14" s="20">
        <v>0</v>
      </c>
      <c r="C14" s="20">
        <v>0</v>
      </c>
      <c r="D14" s="20">
        <v>2</v>
      </c>
      <c r="E14" s="20">
        <v>1</v>
      </c>
      <c r="F14" s="20">
        <v>0</v>
      </c>
      <c r="G14" s="20">
        <v>1</v>
      </c>
      <c r="H14" s="20">
        <v>0</v>
      </c>
      <c r="I14" s="20">
        <v>1</v>
      </c>
      <c r="J14" s="20">
        <v>1</v>
      </c>
      <c r="K14" s="20">
        <v>0</v>
      </c>
      <c r="L14" s="20">
        <v>0</v>
      </c>
      <c r="M14" s="20">
        <v>1</v>
      </c>
      <c r="N14" s="20">
        <v>0</v>
      </c>
      <c r="O14" s="20">
        <v>3</v>
      </c>
      <c r="P14" s="20">
        <v>0</v>
      </c>
      <c r="Q14" s="20">
        <v>1</v>
      </c>
      <c r="R14" s="20">
        <v>3</v>
      </c>
      <c r="S14" s="20">
        <v>0</v>
      </c>
      <c r="T14" s="20">
        <v>0</v>
      </c>
      <c r="U14" s="20">
        <v>0</v>
      </c>
      <c r="V14" s="20">
        <v>1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1</v>
      </c>
      <c r="AD14" s="2">
        <v>1</v>
      </c>
      <c r="AE14" s="2">
        <v>0</v>
      </c>
      <c r="AF14" s="165">
        <v>0</v>
      </c>
      <c r="AG14" s="169">
        <f t="shared" ref="AG14:AG16" si="3">SUM(B14:AF14)</f>
        <v>18</v>
      </c>
      <c r="AH14" s="42">
        <f>ROUND(AVERAGE(B14:AF14),0)</f>
        <v>1</v>
      </c>
    </row>
    <row r="15" spans="1:34">
      <c r="A15" s="4" t="s">
        <v>50</v>
      </c>
      <c r="B15" s="20">
        <v>1</v>
      </c>
      <c r="C15" s="20">
        <v>4</v>
      </c>
      <c r="D15" s="20">
        <v>3</v>
      </c>
      <c r="E15" s="20">
        <v>3</v>
      </c>
      <c r="F15" s="20">
        <v>4</v>
      </c>
      <c r="G15" s="20">
        <v>1</v>
      </c>
      <c r="H15" s="20">
        <v>1</v>
      </c>
      <c r="I15" s="2">
        <v>1</v>
      </c>
      <c r="J15" s="20">
        <v>2</v>
      </c>
      <c r="K15" s="20">
        <v>4</v>
      </c>
      <c r="L15" s="20">
        <v>2</v>
      </c>
      <c r="M15" s="20">
        <v>2</v>
      </c>
      <c r="N15" s="20">
        <v>4</v>
      </c>
      <c r="O15" s="20">
        <v>4</v>
      </c>
      <c r="P15" s="20">
        <v>2</v>
      </c>
      <c r="Q15" s="20">
        <v>3</v>
      </c>
      <c r="R15" s="20">
        <v>2</v>
      </c>
      <c r="S15" s="20">
        <v>2</v>
      </c>
      <c r="T15" s="20">
        <v>3</v>
      </c>
      <c r="U15" s="2">
        <v>1</v>
      </c>
      <c r="V15" s="20">
        <v>2</v>
      </c>
      <c r="W15" s="20">
        <v>3</v>
      </c>
      <c r="X15" s="20">
        <v>3</v>
      </c>
      <c r="Y15" s="20">
        <v>3</v>
      </c>
      <c r="Z15" s="20">
        <v>0</v>
      </c>
      <c r="AA15" s="20">
        <v>2</v>
      </c>
      <c r="AB15" s="20">
        <v>4</v>
      </c>
      <c r="AC15" s="20">
        <v>0</v>
      </c>
      <c r="AD15" s="20">
        <v>3</v>
      </c>
      <c r="AE15" s="20">
        <v>1</v>
      </c>
      <c r="AF15" s="166">
        <v>5</v>
      </c>
      <c r="AG15" s="169">
        <f t="shared" si="3"/>
        <v>75</v>
      </c>
      <c r="AH15" s="42">
        <f t="shared" ref="AH15:AH16" si="4">ROUND(AVERAGE(B15:AF15),0)</f>
        <v>2</v>
      </c>
    </row>
    <row r="16" spans="1:34" ht="15.75" thickBot="1">
      <c r="A16" s="6" t="s">
        <v>51</v>
      </c>
      <c r="B16" s="33">
        <v>2</v>
      </c>
      <c r="C16" s="33">
        <v>2</v>
      </c>
      <c r="D16" s="33">
        <v>2</v>
      </c>
      <c r="E16" s="33">
        <v>1</v>
      </c>
      <c r="F16" s="33">
        <v>1</v>
      </c>
      <c r="G16" s="33">
        <v>2</v>
      </c>
      <c r="H16" s="33">
        <v>1</v>
      </c>
      <c r="I16" s="33">
        <v>1</v>
      </c>
      <c r="J16" s="33">
        <v>2</v>
      </c>
      <c r="K16" s="33">
        <v>1</v>
      </c>
      <c r="L16" s="33">
        <v>0</v>
      </c>
      <c r="M16" s="33">
        <v>0</v>
      </c>
      <c r="N16" s="33">
        <v>1</v>
      </c>
      <c r="O16" s="33">
        <v>4</v>
      </c>
      <c r="P16" s="33">
        <v>1</v>
      </c>
      <c r="Q16" s="33">
        <v>3</v>
      </c>
      <c r="R16" s="33">
        <v>2</v>
      </c>
      <c r="S16" s="33">
        <v>2</v>
      </c>
      <c r="T16" s="33">
        <v>2</v>
      </c>
      <c r="U16" s="7">
        <v>2</v>
      </c>
      <c r="V16" s="33">
        <v>1</v>
      </c>
      <c r="W16" s="33">
        <v>0</v>
      </c>
      <c r="X16" s="33">
        <v>1</v>
      </c>
      <c r="Y16" s="33">
        <v>1</v>
      </c>
      <c r="Z16" s="33">
        <v>2</v>
      </c>
      <c r="AA16" s="33">
        <v>2</v>
      </c>
      <c r="AB16" s="33">
        <v>2</v>
      </c>
      <c r="AC16" s="33">
        <v>3</v>
      </c>
      <c r="AD16" s="7">
        <v>1</v>
      </c>
      <c r="AE16" s="7">
        <v>2</v>
      </c>
      <c r="AF16" s="167">
        <v>1</v>
      </c>
      <c r="AG16" s="170">
        <f t="shared" si="3"/>
        <v>48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IF(B16 &lt;&gt; "",SUM(B13:B16),"")</f>
        <v>3</v>
      </c>
      <c r="C18" s="9">
        <f t="shared" ref="C18:AF18" si="5">IF(C16 &lt;&gt; "",SUM(C13:C16),"")</f>
        <v>7</v>
      </c>
      <c r="D18" s="9">
        <f t="shared" si="5"/>
        <v>8</v>
      </c>
      <c r="E18" s="9">
        <f t="shared" si="5"/>
        <v>5</v>
      </c>
      <c r="F18" s="9">
        <f t="shared" si="5"/>
        <v>5</v>
      </c>
      <c r="G18" s="9">
        <f t="shared" si="5"/>
        <v>4</v>
      </c>
      <c r="H18" s="9">
        <f t="shared" si="5"/>
        <v>4</v>
      </c>
      <c r="I18" s="9">
        <f t="shared" si="5"/>
        <v>3</v>
      </c>
      <c r="J18" s="9">
        <f t="shared" si="5"/>
        <v>5</v>
      </c>
      <c r="K18" s="9">
        <f t="shared" si="5"/>
        <v>5</v>
      </c>
      <c r="L18" s="9">
        <f t="shared" si="5"/>
        <v>2</v>
      </c>
      <c r="M18" s="9">
        <f t="shared" si="5"/>
        <v>3</v>
      </c>
      <c r="N18" s="9">
        <f t="shared" si="5"/>
        <v>6</v>
      </c>
      <c r="O18" s="9">
        <f t="shared" si="5"/>
        <v>12</v>
      </c>
      <c r="P18" s="9">
        <f t="shared" si="5"/>
        <v>4</v>
      </c>
      <c r="Q18" s="9">
        <f t="shared" si="5"/>
        <v>8</v>
      </c>
      <c r="R18" s="9">
        <f t="shared" si="5"/>
        <v>7</v>
      </c>
      <c r="S18" s="9">
        <f t="shared" si="5"/>
        <v>5</v>
      </c>
      <c r="T18" s="9">
        <f t="shared" si="5"/>
        <v>5</v>
      </c>
      <c r="U18" s="9">
        <f t="shared" si="5"/>
        <v>3</v>
      </c>
      <c r="V18" s="9">
        <f t="shared" si="5"/>
        <v>6</v>
      </c>
      <c r="W18" s="9">
        <f t="shared" si="5"/>
        <v>4</v>
      </c>
      <c r="X18" s="9">
        <f t="shared" si="5"/>
        <v>5</v>
      </c>
      <c r="Y18" s="9">
        <f t="shared" si="5"/>
        <v>4</v>
      </c>
      <c r="Z18" s="9">
        <f>IF(Z16 &lt;&gt; "",SUM(Z13:Z16),"")</f>
        <v>3</v>
      </c>
      <c r="AA18" s="9">
        <f t="shared" si="5"/>
        <v>5</v>
      </c>
      <c r="AB18" s="9">
        <f t="shared" si="5"/>
        <v>6</v>
      </c>
      <c r="AC18" s="9">
        <f t="shared" si="5"/>
        <v>5</v>
      </c>
      <c r="AD18" s="9">
        <f t="shared" si="5"/>
        <v>5</v>
      </c>
      <c r="AE18" s="9">
        <f t="shared" si="5"/>
        <v>5</v>
      </c>
      <c r="AF18" s="14">
        <f t="shared" si="5"/>
        <v>6</v>
      </c>
      <c r="AG18" s="16">
        <f>SUM(B18:AF18)</f>
        <v>158</v>
      </c>
      <c r="AH18" s="44">
        <f>SUM(AH13:AH16)</f>
        <v>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15</v>
      </c>
      <c r="C20" s="29">
        <f t="shared" ref="C20:AF20" si="6">IF(C18&lt;&gt;"",SUM(C10,C18),"")</f>
        <v>23</v>
      </c>
      <c r="D20" s="29">
        <f t="shared" si="6"/>
        <v>25</v>
      </c>
      <c r="E20" s="29">
        <f t="shared" si="6"/>
        <v>21</v>
      </c>
      <c r="F20" s="29">
        <f t="shared" si="6"/>
        <v>13</v>
      </c>
      <c r="G20" s="29">
        <f t="shared" si="6"/>
        <v>19</v>
      </c>
      <c r="H20" s="29">
        <f t="shared" si="6"/>
        <v>24</v>
      </c>
      <c r="I20" s="29">
        <f t="shared" si="6"/>
        <v>27</v>
      </c>
      <c r="J20" s="29">
        <f t="shared" si="6"/>
        <v>21</v>
      </c>
      <c r="K20" s="29">
        <f t="shared" si="6"/>
        <v>24</v>
      </c>
      <c r="L20" s="29">
        <f t="shared" si="6"/>
        <v>16</v>
      </c>
      <c r="M20" s="29">
        <f t="shared" si="6"/>
        <v>27</v>
      </c>
      <c r="N20" s="29">
        <f t="shared" si="6"/>
        <v>27</v>
      </c>
      <c r="O20" s="29">
        <f t="shared" si="6"/>
        <v>30</v>
      </c>
      <c r="P20" s="29">
        <f t="shared" si="6"/>
        <v>14</v>
      </c>
      <c r="Q20" s="29">
        <f t="shared" si="6"/>
        <v>29</v>
      </c>
      <c r="R20" s="29">
        <f t="shared" si="6"/>
        <v>29</v>
      </c>
      <c r="S20" s="29">
        <f t="shared" si="6"/>
        <v>24</v>
      </c>
      <c r="T20" s="29">
        <f t="shared" si="6"/>
        <v>24</v>
      </c>
      <c r="U20" s="29">
        <f t="shared" si="6"/>
        <v>24</v>
      </c>
      <c r="V20" s="29">
        <f t="shared" si="6"/>
        <v>24</v>
      </c>
      <c r="W20" s="29">
        <f t="shared" si="6"/>
        <v>22</v>
      </c>
      <c r="X20" s="29">
        <f t="shared" si="6"/>
        <v>24</v>
      </c>
      <c r="Y20" s="29">
        <f t="shared" si="6"/>
        <v>22</v>
      </c>
      <c r="Z20" s="29">
        <f t="shared" si="6"/>
        <v>21</v>
      </c>
      <c r="AA20" s="29">
        <f t="shared" si="6"/>
        <v>25</v>
      </c>
      <c r="AB20" s="29">
        <f t="shared" si="6"/>
        <v>20</v>
      </c>
      <c r="AC20" s="29">
        <f t="shared" si="6"/>
        <v>21</v>
      </c>
      <c r="AD20" s="29">
        <f t="shared" si="6"/>
        <v>15</v>
      </c>
      <c r="AE20" s="29">
        <f t="shared" si="6"/>
        <v>20</v>
      </c>
      <c r="AF20" s="171">
        <f t="shared" si="6"/>
        <v>22</v>
      </c>
      <c r="AG20" s="144">
        <f>SUM(AG10,AG18)</f>
        <v>692</v>
      </c>
      <c r="AH20" s="44">
        <f>SUM(AH10,AH18)</f>
        <v>23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AG23"/>
  <sheetViews>
    <sheetView workbookViewId="0">
      <selection activeCell="AE10" sqref="AE10"/>
    </sheetView>
  </sheetViews>
  <sheetFormatPr defaultColWidth="9.42578125" defaultRowHeight="15"/>
  <cols>
    <col min="1" max="1" width="25.140625" style="1" bestFit="1" customWidth="1"/>
    <col min="2" max="30" width="3" style="1" customWidth="1"/>
    <col min="31" max="31" width="15" style="1" customWidth="1"/>
    <col min="32" max="16384" width="9.42578125" style="1"/>
  </cols>
  <sheetData>
    <row r="1" spans="1:32" ht="19.5" thickBot="1">
      <c r="A1" s="248" t="s">
        <v>0</v>
      </c>
      <c r="B1" s="250" t="s">
        <v>95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2"/>
    </row>
    <row r="2" spans="1:32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16" t="s">
        <v>2</v>
      </c>
      <c r="AF2" s="16" t="s">
        <v>3</v>
      </c>
    </row>
    <row r="3" spans="1:32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62"/>
      <c r="AF3" s="263"/>
    </row>
    <row r="4" spans="1:32">
      <c r="A4" s="3" t="s">
        <v>5</v>
      </c>
      <c r="B4" s="21">
        <v>12</v>
      </c>
      <c r="C4" s="21">
        <v>16</v>
      </c>
      <c r="D4" s="21">
        <v>9</v>
      </c>
      <c r="E4" s="21">
        <v>12</v>
      </c>
      <c r="F4" s="21">
        <v>8</v>
      </c>
      <c r="G4" s="21">
        <v>23</v>
      </c>
      <c r="H4" s="21">
        <v>14</v>
      </c>
      <c r="I4" s="21">
        <v>13</v>
      </c>
      <c r="J4" s="21">
        <v>17</v>
      </c>
      <c r="K4" s="21">
        <v>15</v>
      </c>
      <c r="L4" s="21">
        <v>13</v>
      </c>
      <c r="M4" s="21">
        <v>11</v>
      </c>
      <c r="N4" s="21">
        <v>12</v>
      </c>
      <c r="O4" s="21">
        <v>16</v>
      </c>
      <c r="P4" s="21">
        <v>14</v>
      </c>
      <c r="Q4" s="21">
        <v>16</v>
      </c>
      <c r="R4" s="10">
        <v>17</v>
      </c>
      <c r="S4" s="10">
        <v>9</v>
      </c>
      <c r="T4" s="10">
        <v>17</v>
      </c>
      <c r="U4" s="10">
        <v>17</v>
      </c>
      <c r="V4" s="10">
        <v>13</v>
      </c>
      <c r="W4" s="10">
        <v>11</v>
      </c>
      <c r="X4" s="10">
        <v>14</v>
      </c>
      <c r="Y4" s="10">
        <v>13</v>
      </c>
      <c r="Z4" s="10">
        <v>14</v>
      </c>
      <c r="AA4" s="10">
        <v>8</v>
      </c>
      <c r="AB4" s="10">
        <v>13</v>
      </c>
      <c r="AC4" s="10">
        <v>15</v>
      </c>
      <c r="AD4" s="10">
        <v>22</v>
      </c>
      <c r="AE4" s="117">
        <f>SUM(B4:AD4)</f>
        <v>404</v>
      </c>
      <c r="AF4" s="41">
        <f>ROUND(AVERAGE(B4:AD4),0)</f>
        <v>14</v>
      </c>
    </row>
    <row r="5" spans="1:32">
      <c r="A5" s="38" t="s">
        <v>68</v>
      </c>
      <c r="B5" s="46">
        <v>1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1</v>
      </c>
      <c r="I5" s="46">
        <v>1</v>
      </c>
      <c r="J5" s="46">
        <v>1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0</v>
      </c>
      <c r="Q5" s="46">
        <v>1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1</v>
      </c>
      <c r="AA5" s="45">
        <v>0</v>
      </c>
      <c r="AB5" s="45">
        <v>0</v>
      </c>
      <c r="AC5" s="45">
        <v>0</v>
      </c>
      <c r="AD5" s="45">
        <v>3</v>
      </c>
      <c r="AE5" s="118">
        <f t="shared" ref="AE5:AE8" si="0">SUM(B5:AD5)</f>
        <v>11</v>
      </c>
      <c r="AF5" s="42">
        <f t="shared" ref="AF5:AF8" si="1">ROUND(AVERAGE(B5:AD5),0)</f>
        <v>0</v>
      </c>
    </row>
    <row r="6" spans="1:32">
      <c r="A6" s="4" t="s">
        <v>6</v>
      </c>
      <c r="B6" s="20">
        <v>5</v>
      </c>
      <c r="C6" s="20">
        <v>3</v>
      </c>
      <c r="D6" s="20">
        <v>2</v>
      </c>
      <c r="E6" s="20">
        <v>5</v>
      </c>
      <c r="F6" s="20">
        <v>7</v>
      </c>
      <c r="G6" s="20">
        <v>4</v>
      </c>
      <c r="H6" s="20">
        <v>6</v>
      </c>
      <c r="I6" s="20">
        <v>4</v>
      </c>
      <c r="J6" s="20">
        <v>3</v>
      </c>
      <c r="K6" s="20">
        <v>6</v>
      </c>
      <c r="L6" s="20">
        <v>5</v>
      </c>
      <c r="M6" s="20">
        <v>5</v>
      </c>
      <c r="N6" s="20">
        <v>3</v>
      </c>
      <c r="O6" s="20">
        <v>5</v>
      </c>
      <c r="P6" s="20">
        <v>6</v>
      </c>
      <c r="Q6" s="20">
        <v>5</v>
      </c>
      <c r="R6" s="2">
        <v>7</v>
      </c>
      <c r="S6" s="2">
        <v>5</v>
      </c>
      <c r="T6" s="20">
        <v>4</v>
      </c>
      <c r="U6" s="2">
        <v>8</v>
      </c>
      <c r="V6" s="2">
        <v>5</v>
      </c>
      <c r="W6" s="2">
        <v>8</v>
      </c>
      <c r="X6" s="2">
        <v>6</v>
      </c>
      <c r="Y6" s="2">
        <v>5</v>
      </c>
      <c r="Z6" s="2">
        <v>4</v>
      </c>
      <c r="AA6" s="2">
        <v>8</v>
      </c>
      <c r="AB6" s="2">
        <v>4</v>
      </c>
      <c r="AC6" s="2">
        <v>5</v>
      </c>
      <c r="AD6" s="2">
        <v>7</v>
      </c>
      <c r="AE6" s="118">
        <f t="shared" si="0"/>
        <v>150</v>
      </c>
      <c r="AF6" s="42">
        <f t="shared" si="1"/>
        <v>5</v>
      </c>
    </row>
    <row r="7" spans="1:32">
      <c r="A7" s="4" t="s">
        <v>7</v>
      </c>
      <c r="B7" s="2">
        <v>2</v>
      </c>
      <c r="C7" s="2">
        <v>1</v>
      </c>
      <c r="D7" s="2">
        <v>1</v>
      </c>
      <c r="E7" s="2">
        <v>0</v>
      </c>
      <c r="F7" s="2">
        <v>0</v>
      </c>
      <c r="G7" s="2">
        <v>2</v>
      </c>
      <c r="H7" s="20">
        <v>0</v>
      </c>
      <c r="I7" s="2">
        <v>1</v>
      </c>
      <c r="J7" s="2">
        <v>1</v>
      </c>
      <c r="K7" s="2">
        <v>0</v>
      </c>
      <c r="L7" s="2">
        <v>2</v>
      </c>
      <c r="M7" s="2">
        <v>2</v>
      </c>
      <c r="N7" s="2">
        <v>2</v>
      </c>
      <c r="O7" s="2">
        <v>4</v>
      </c>
      <c r="P7" s="20">
        <v>2</v>
      </c>
      <c r="Q7" s="2">
        <v>0</v>
      </c>
      <c r="R7" s="2">
        <v>1</v>
      </c>
      <c r="S7" s="2">
        <v>2</v>
      </c>
      <c r="T7" s="2">
        <v>2</v>
      </c>
      <c r="U7" s="2">
        <v>1</v>
      </c>
      <c r="V7" s="2">
        <v>2</v>
      </c>
      <c r="W7" s="2">
        <v>0</v>
      </c>
      <c r="X7" s="2">
        <v>1</v>
      </c>
      <c r="Y7" s="2">
        <v>1</v>
      </c>
      <c r="Z7" s="2">
        <v>1</v>
      </c>
      <c r="AA7" s="2">
        <v>0</v>
      </c>
      <c r="AB7" s="2">
        <v>0</v>
      </c>
      <c r="AC7" s="2">
        <v>0</v>
      </c>
      <c r="AD7" s="2">
        <v>1</v>
      </c>
      <c r="AE7" s="118">
        <f t="shared" si="0"/>
        <v>32</v>
      </c>
      <c r="AF7" s="42">
        <f t="shared" si="1"/>
        <v>1</v>
      </c>
    </row>
    <row r="8" spans="1:32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119">
        <f t="shared" si="0"/>
        <v>2</v>
      </c>
      <c r="AF8" s="43">
        <f t="shared" si="1"/>
        <v>0</v>
      </c>
    </row>
    <row r="9" spans="1:32" ht="3" customHeight="1" thickBot="1">
      <c r="A9" s="5"/>
      <c r="AE9" s="25"/>
      <c r="AF9" s="25"/>
    </row>
    <row r="10" spans="1:32" ht="15.75" thickBot="1">
      <c r="A10" s="8" t="s">
        <v>2</v>
      </c>
      <c r="B10" s="9">
        <f>IF(B4&lt;&gt;"",SUM(B4:B8),"")</f>
        <v>20</v>
      </c>
      <c r="C10" s="9">
        <f t="shared" ref="C10:AD10" si="2">IF(C4&lt;&gt;"",SUM(C4:C8),"")</f>
        <v>20</v>
      </c>
      <c r="D10" s="9">
        <f t="shared" si="2"/>
        <v>12</v>
      </c>
      <c r="E10" s="9">
        <f t="shared" si="2"/>
        <v>17</v>
      </c>
      <c r="F10" s="9">
        <f t="shared" si="2"/>
        <v>15</v>
      </c>
      <c r="G10" s="9">
        <f t="shared" si="2"/>
        <v>30</v>
      </c>
      <c r="H10" s="9">
        <f t="shared" si="2"/>
        <v>21</v>
      </c>
      <c r="I10" s="9">
        <f t="shared" si="2"/>
        <v>19</v>
      </c>
      <c r="J10" s="9">
        <f t="shared" si="2"/>
        <v>22</v>
      </c>
      <c r="K10" s="9">
        <f t="shared" si="2"/>
        <v>21</v>
      </c>
      <c r="L10" s="9">
        <f t="shared" si="2"/>
        <v>20</v>
      </c>
      <c r="M10" s="9">
        <f t="shared" si="2"/>
        <v>18</v>
      </c>
      <c r="N10" s="9">
        <f t="shared" si="2"/>
        <v>18</v>
      </c>
      <c r="O10" s="9">
        <f t="shared" si="2"/>
        <v>25</v>
      </c>
      <c r="P10" s="9">
        <f t="shared" si="2"/>
        <v>22</v>
      </c>
      <c r="Q10" s="9">
        <f t="shared" si="2"/>
        <v>22</v>
      </c>
      <c r="R10" s="9">
        <f t="shared" si="2"/>
        <v>25</v>
      </c>
      <c r="S10" s="9">
        <f t="shared" si="2"/>
        <v>17</v>
      </c>
      <c r="T10" s="9">
        <f t="shared" si="2"/>
        <v>23</v>
      </c>
      <c r="U10" s="9">
        <f t="shared" si="2"/>
        <v>26</v>
      </c>
      <c r="V10" s="9">
        <f t="shared" si="2"/>
        <v>20</v>
      </c>
      <c r="W10" s="9">
        <f t="shared" si="2"/>
        <v>19</v>
      </c>
      <c r="X10" s="9">
        <f t="shared" si="2"/>
        <v>21</v>
      </c>
      <c r="Y10" s="9">
        <f t="shared" si="2"/>
        <v>19</v>
      </c>
      <c r="Z10" s="9">
        <f t="shared" si="2"/>
        <v>21</v>
      </c>
      <c r="AA10" s="9">
        <f t="shared" si="2"/>
        <v>16</v>
      </c>
      <c r="AB10" s="9">
        <f t="shared" si="2"/>
        <v>17</v>
      </c>
      <c r="AC10" s="9">
        <f t="shared" si="2"/>
        <v>20</v>
      </c>
      <c r="AD10" s="9">
        <f t="shared" si="2"/>
        <v>33</v>
      </c>
      <c r="AE10" s="16">
        <f>SUM(B10:AD10)</f>
        <v>599</v>
      </c>
      <c r="AF10" s="44">
        <f>SUM(AF4:AF9)</f>
        <v>20</v>
      </c>
    </row>
    <row r="11" spans="1:32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2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3" spans="1:32">
      <c r="A13" s="3" t="s">
        <v>17</v>
      </c>
      <c r="B13" s="21">
        <v>0</v>
      </c>
      <c r="C13" s="21">
        <v>0</v>
      </c>
      <c r="D13" s="21">
        <v>1</v>
      </c>
      <c r="E13" s="21">
        <v>1</v>
      </c>
      <c r="F13" s="21">
        <v>1</v>
      </c>
      <c r="G13" s="21">
        <v>1</v>
      </c>
      <c r="H13" s="21">
        <v>0</v>
      </c>
      <c r="I13" s="21">
        <v>1</v>
      </c>
      <c r="J13" s="21">
        <v>0</v>
      </c>
      <c r="K13" s="21">
        <v>0</v>
      </c>
      <c r="L13" s="21">
        <v>1</v>
      </c>
      <c r="M13" s="21">
        <v>0</v>
      </c>
      <c r="N13" s="21">
        <v>0</v>
      </c>
      <c r="O13" s="21">
        <v>0</v>
      </c>
      <c r="P13" s="21">
        <v>0</v>
      </c>
      <c r="Q13" s="21">
        <v>1</v>
      </c>
      <c r="R13" s="21">
        <v>0</v>
      </c>
      <c r="S13" s="21">
        <v>0</v>
      </c>
      <c r="T13" s="21">
        <v>1</v>
      </c>
      <c r="U13" s="21">
        <v>0</v>
      </c>
      <c r="V13" s="21">
        <v>1</v>
      </c>
      <c r="W13" s="21">
        <v>1</v>
      </c>
      <c r="X13" s="21">
        <v>2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1</v>
      </c>
      <c r="AE13" s="117">
        <f>SUM(B13:AD13)</f>
        <v>14</v>
      </c>
      <c r="AF13" s="41">
        <f>ROUND(AVERAGE(B13:AD13),0)</f>
        <v>0</v>
      </c>
    </row>
    <row r="14" spans="1:32">
      <c r="A14" s="4" t="s">
        <v>81</v>
      </c>
      <c r="B14" s="20">
        <v>1</v>
      </c>
      <c r="C14" s="20">
        <v>0</v>
      </c>
      <c r="D14" s="20">
        <v>2</v>
      </c>
      <c r="E14" s="20">
        <v>1</v>
      </c>
      <c r="F14" s="20">
        <v>0</v>
      </c>
      <c r="G14" s="20">
        <v>0</v>
      </c>
      <c r="H14" s="20">
        <v>0</v>
      </c>
      <c r="I14" s="20">
        <v>0</v>
      </c>
      <c r="J14" s="20">
        <v>1</v>
      </c>
      <c r="K14" s="20">
        <v>0</v>
      </c>
      <c r="L14" s="20">
        <v>3</v>
      </c>
      <c r="M14" s="20">
        <v>0</v>
      </c>
      <c r="N14" s="20">
        <v>1</v>
      </c>
      <c r="O14" s="20">
        <v>1</v>
      </c>
      <c r="P14" s="20">
        <v>0</v>
      </c>
      <c r="Q14" s="20">
        <v>0</v>
      </c>
      <c r="R14" s="20">
        <v>1</v>
      </c>
      <c r="S14" s="20">
        <v>0</v>
      </c>
      <c r="T14" s="20">
        <v>1</v>
      </c>
      <c r="U14" s="20">
        <v>2</v>
      </c>
      <c r="V14" s="20">
        <v>2</v>
      </c>
      <c r="W14" s="20">
        <v>0</v>
      </c>
      <c r="X14" s="20">
        <v>1</v>
      </c>
      <c r="Y14" s="20">
        <v>1</v>
      </c>
      <c r="Z14" s="20">
        <v>4</v>
      </c>
      <c r="AA14" s="20">
        <v>2</v>
      </c>
      <c r="AB14" s="20">
        <v>0</v>
      </c>
      <c r="AC14" s="2">
        <v>0</v>
      </c>
      <c r="AD14" s="2">
        <v>0</v>
      </c>
      <c r="AE14" s="118">
        <f t="shared" ref="AE14:AE16" si="3">SUM(B14:AD14)</f>
        <v>24</v>
      </c>
      <c r="AF14" s="42">
        <f t="shared" ref="AF14:AF16" si="4">ROUND(AVERAGE(B14:AD14),0)</f>
        <v>1</v>
      </c>
    </row>
    <row r="15" spans="1:32">
      <c r="A15" s="4" t="s">
        <v>50</v>
      </c>
      <c r="B15" s="20">
        <v>3</v>
      </c>
      <c r="C15" s="20">
        <v>3</v>
      </c>
      <c r="D15" s="20">
        <v>4</v>
      </c>
      <c r="E15" s="20">
        <v>2</v>
      </c>
      <c r="F15" s="20">
        <v>0</v>
      </c>
      <c r="G15" s="20">
        <v>1</v>
      </c>
      <c r="H15" s="20">
        <v>3</v>
      </c>
      <c r="I15" s="2">
        <v>3</v>
      </c>
      <c r="J15" s="20">
        <v>2</v>
      </c>
      <c r="K15" s="20">
        <v>3</v>
      </c>
      <c r="L15" s="20">
        <v>4</v>
      </c>
      <c r="M15" s="20">
        <v>4</v>
      </c>
      <c r="N15" s="20">
        <v>2</v>
      </c>
      <c r="O15" s="20">
        <v>2</v>
      </c>
      <c r="P15" s="20">
        <v>8</v>
      </c>
      <c r="Q15" s="20">
        <v>1</v>
      </c>
      <c r="R15" s="20">
        <v>4</v>
      </c>
      <c r="S15" s="20">
        <v>4</v>
      </c>
      <c r="T15" s="20">
        <v>6</v>
      </c>
      <c r="U15" s="20">
        <v>3</v>
      </c>
      <c r="V15" s="20">
        <v>7</v>
      </c>
      <c r="W15" s="20">
        <v>3</v>
      </c>
      <c r="X15" s="20">
        <v>6</v>
      </c>
      <c r="Y15" s="20">
        <v>6</v>
      </c>
      <c r="Z15" s="20">
        <v>5</v>
      </c>
      <c r="AA15" s="20">
        <v>4</v>
      </c>
      <c r="AB15" s="20">
        <v>2</v>
      </c>
      <c r="AC15" s="20">
        <v>2</v>
      </c>
      <c r="AD15" s="20">
        <v>4</v>
      </c>
      <c r="AE15" s="118">
        <f t="shared" si="3"/>
        <v>101</v>
      </c>
      <c r="AF15" s="42">
        <f t="shared" si="4"/>
        <v>3</v>
      </c>
    </row>
    <row r="16" spans="1:32" ht="15.75" thickBot="1">
      <c r="A16" s="6" t="s">
        <v>51</v>
      </c>
      <c r="B16" s="33">
        <v>2</v>
      </c>
      <c r="C16" s="33">
        <v>1</v>
      </c>
      <c r="D16" s="33">
        <v>2</v>
      </c>
      <c r="E16" s="33">
        <v>2</v>
      </c>
      <c r="F16" s="33">
        <v>1</v>
      </c>
      <c r="G16" s="33">
        <v>0</v>
      </c>
      <c r="H16" s="33">
        <v>3</v>
      </c>
      <c r="I16" s="33">
        <v>2</v>
      </c>
      <c r="J16" s="33">
        <v>2</v>
      </c>
      <c r="K16" s="33">
        <v>0</v>
      </c>
      <c r="L16" s="33">
        <v>2</v>
      </c>
      <c r="M16" s="33">
        <v>3</v>
      </c>
      <c r="N16" s="33">
        <v>1</v>
      </c>
      <c r="O16" s="33">
        <v>2</v>
      </c>
      <c r="P16" s="33">
        <v>2</v>
      </c>
      <c r="Q16" s="33">
        <v>2</v>
      </c>
      <c r="R16" s="33">
        <v>1</v>
      </c>
      <c r="S16" s="33">
        <v>4</v>
      </c>
      <c r="T16" s="33">
        <v>2</v>
      </c>
      <c r="U16" s="33">
        <v>2</v>
      </c>
      <c r="V16" s="33">
        <v>1</v>
      </c>
      <c r="W16" s="33">
        <v>3</v>
      </c>
      <c r="X16" s="33">
        <v>2</v>
      </c>
      <c r="Y16" s="33">
        <v>3</v>
      </c>
      <c r="Z16" s="33">
        <v>2</v>
      </c>
      <c r="AA16" s="33">
        <v>2</v>
      </c>
      <c r="AB16" s="33">
        <v>1</v>
      </c>
      <c r="AC16" s="33">
        <v>1</v>
      </c>
      <c r="AD16" s="7">
        <v>3</v>
      </c>
      <c r="AE16" s="119">
        <f t="shared" si="3"/>
        <v>54</v>
      </c>
      <c r="AF16" s="43">
        <f t="shared" si="4"/>
        <v>2</v>
      </c>
    </row>
    <row r="17" spans="1:33" ht="3" customHeight="1" thickBot="1">
      <c r="A17" s="22"/>
      <c r="L17" s="1" t="s">
        <v>28</v>
      </c>
      <c r="N17" s="32"/>
      <c r="AE17" s="23"/>
      <c r="AF17" s="25"/>
    </row>
    <row r="18" spans="1:33" ht="15.75" thickBot="1">
      <c r="A18" s="8" t="s">
        <v>2</v>
      </c>
      <c r="B18" s="9">
        <f>IF(B16 &lt;&gt; "",SUM(B13:B16),"")</f>
        <v>6</v>
      </c>
      <c r="C18" s="9">
        <f t="shared" ref="C18:AD18" si="5">IF(C16 &lt;&gt; "",SUM(C13:C16),"")</f>
        <v>4</v>
      </c>
      <c r="D18" s="9">
        <f t="shared" si="5"/>
        <v>9</v>
      </c>
      <c r="E18" s="9">
        <f t="shared" si="5"/>
        <v>6</v>
      </c>
      <c r="F18" s="9">
        <f t="shared" si="5"/>
        <v>2</v>
      </c>
      <c r="G18" s="9">
        <f t="shared" si="5"/>
        <v>2</v>
      </c>
      <c r="H18" s="9">
        <f t="shared" si="5"/>
        <v>6</v>
      </c>
      <c r="I18" s="9">
        <f t="shared" si="5"/>
        <v>6</v>
      </c>
      <c r="J18" s="9">
        <f t="shared" si="5"/>
        <v>5</v>
      </c>
      <c r="K18" s="9">
        <f t="shared" si="5"/>
        <v>3</v>
      </c>
      <c r="L18" s="9">
        <f t="shared" si="5"/>
        <v>10</v>
      </c>
      <c r="M18" s="9">
        <f t="shared" si="5"/>
        <v>7</v>
      </c>
      <c r="N18" s="9">
        <f t="shared" si="5"/>
        <v>4</v>
      </c>
      <c r="O18" s="9">
        <f t="shared" si="5"/>
        <v>5</v>
      </c>
      <c r="P18" s="9">
        <f t="shared" si="5"/>
        <v>10</v>
      </c>
      <c r="Q18" s="9">
        <f t="shared" si="5"/>
        <v>4</v>
      </c>
      <c r="R18" s="9">
        <f t="shared" si="5"/>
        <v>6</v>
      </c>
      <c r="S18" s="9">
        <f t="shared" si="5"/>
        <v>8</v>
      </c>
      <c r="T18" s="9">
        <f t="shared" si="5"/>
        <v>10</v>
      </c>
      <c r="U18" s="9">
        <f t="shared" si="5"/>
        <v>7</v>
      </c>
      <c r="V18" s="9">
        <f t="shared" si="5"/>
        <v>11</v>
      </c>
      <c r="W18" s="9">
        <f t="shared" si="5"/>
        <v>7</v>
      </c>
      <c r="X18" s="9">
        <f t="shared" si="5"/>
        <v>11</v>
      </c>
      <c r="Y18" s="9">
        <f t="shared" si="5"/>
        <v>11</v>
      </c>
      <c r="Z18" s="9">
        <f>IF(Z16 &lt;&gt; "",SUM(Z13:Z16),"")</f>
        <v>11</v>
      </c>
      <c r="AA18" s="9">
        <f t="shared" si="5"/>
        <v>8</v>
      </c>
      <c r="AB18" s="9">
        <f t="shared" si="5"/>
        <v>3</v>
      </c>
      <c r="AC18" s="9">
        <f t="shared" si="5"/>
        <v>3</v>
      </c>
      <c r="AD18" s="9">
        <f t="shared" si="5"/>
        <v>8</v>
      </c>
      <c r="AE18" s="16">
        <f>SUM(B18:AD18)</f>
        <v>193</v>
      </c>
      <c r="AF18" s="44">
        <f>SUM(AF13:AF16)</f>
        <v>6</v>
      </c>
    </row>
    <row r="19" spans="1:33" ht="14.25" customHeight="1" thickBot="1"/>
    <row r="20" spans="1:33" ht="16.5" thickBot="1">
      <c r="A20" s="27" t="s">
        <v>13</v>
      </c>
      <c r="B20" s="29">
        <f>IF(B18&lt;&gt;"",SUM(B10,B18),"")</f>
        <v>26</v>
      </c>
      <c r="C20" s="29">
        <f t="shared" ref="C20:AD20" si="6">IF(C18&lt;&gt;"",SUM(C10,C18),"")</f>
        <v>24</v>
      </c>
      <c r="D20" s="29">
        <f t="shared" si="6"/>
        <v>21</v>
      </c>
      <c r="E20" s="29">
        <f t="shared" si="6"/>
        <v>23</v>
      </c>
      <c r="F20" s="29">
        <f t="shared" si="6"/>
        <v>17</v>
      </c>
      <c r="G20" s="29">
        <f t="shared" si="6"/>
        <v>32</v>
      </c>
      <c r="H20" s="29">
        <f t="shared" si="6"/>
        <v>27</v>
      </c>
      <c r="I20" s="29">
        <f t="shared" si="6"/>
        <v>25</v>
      </c>
      <c r="J20" s="29">
        <f t="shared" si="6"/>
        <v>27</v>
      </c>
      <c r="K20" s="29">
        <f t="shared" si="6"/>
        <v>24</v>
      </c>
      <c r="L20" s="29">
        <f t="shared" si="6"/>
        <v>30</v>
      </c>
      <c r="M20" s="29">
        <f t="shared" si="6"/>
        <v>25</v>
      </c>
      <c r="N20" s="29">
        <f t="shared" si="6"/>
        <v>22</v>
      </c>
      <c r="O20" s="29">
        <f t="shared" si="6"/>
        <v>30</v>
      </c>
      <c r="P20" s="29">
        <f t="shared" si="6"/>
        <v>32</v>
      </c>
      <c r="Q20" s="29">
        <f t="shared" si="6"/>
        <v>26</v>
      </c>
      <c r="R20" s="29">
        <f t="shared" si="6"/>
        <v>31</v>
      </c>
      <c r="S20" s="29">
        <f t="shared" si="6"/>
        <v>25</v>
      </c>
      <c r="T20" s="29">
        <f t="shared" si="6"/>
        <v>33</v>
      </c>
      <c r="U20" s="29">
        <f t="shared" si="6"/>
        <v>33</v>
      </c>
      <c r="V20" s="29">
        <f t="shared" si="6"/>
        <v>31</v>
      </c>
      <c r="W20" s="29">
        <f t="shared" si="6"/>
        <v>26</v>
      </c>
      <c r="X20" s="29">
        <f t="shared" si="6"/>
        <v>32</v>
      </c>
      <c r="Y20" s="29">
        <f t="shared" si="6"/>
        <v>30</v>
      </c>
      <c r="Z20" s="29">
        <f t="shared" si="6"/>
        <v>32</v>
      </c>
      <c r="AA20" s="29">
        <f t="shared" si="6"/>
        <v>24</v>
      </c>
      <c r="AB20" s="29">
        <f t="shared" si="6"/>
        <v>20</v>
      </c>
      <c r="AC20" s="29">
        <f t="shared" si="6"/>
        <v>23</v>
      </c>
      <c r="AD20" s="29">
        <f t="shared" si="6"/>
        <v>41</v>
      </c>
      <c r="AE20" s="144">
        <f>SUM(AE10,AE18)</f>
        <v>792</v>
      </c>
      <c r="AF20" s="44">
        <f>SUM(AF10,AF18)</f>
        <v>26</v>
      </c>
    </row>
    <row r="21" spans="1:3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3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</sheetData>
  <mergeCells count="4">
    <mergeCell ref="A1:A2"/>
    <mergeCell ref="B1:AF1"/>
    <mergeCell ref="A3:AF3"/>
    <mergeCell ref="A12:AF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F4:AF8 AF10 AF13:AF16 AF18 AF20" evalError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J18" sqref="J18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96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10</v>
      </c>
      <c r="C4" s="21">
        <v>14</v>
      </c>
      <c r="D4" s="21">
        <v>13</v>
      </c>
      <c r="E4" s="21">
        <v>13</v>
      </c>
      <c r="F4" s="21">
        <v>14</v>
      </c>
      <c r="G4" s="21">
        <v>12</v>
      </c>
      <c r="H4" s="21">
        <v>11</v>
      </c>
      <c r="I4" s="21">
        <v>8</v>
      </c>
      <c r="J4" s="21">
        <v>17</v>
      </c>
      <c r="K4" s="21">
        <v>16</v>
      </c>
      <c r="L4" s="21">
        <v>21</v>
      </c>
      <c r="M4" s="21">
        <v>19</v>
      </c>
      <c r="N4" s="21">
        <v>20</v>
      </c>
      <c r="O4" s="21">
        <v>14</v>
      </c>
      <c r="P4" s="21">
        <v>15</v>
      </c>
      <c r="Q4" s="21">
        <v>18</v>
      </c>
      <c r="R4" s="10">
        <v>19</v>
      </c>
      <c r="S4" s="10">
        <v>22</v>
      </c>
      <c r="T4" s="10">
        <v>22</v>
      </c>
      <c r="U4" s="10">
        <v>11</v>
      </c>
      <c r="V4" s="10">
        <v>12</v>
      </c>
      <c r="W4" s="10">
        <v>19</v>
      </c>
      <c r="X4" s="10">
        <v>22</v>
      </c>
      <c r="Y4" s="10">
        <v>9</v>
      </c>
      <c r="Z4" s="10">
        <v>19</v>
      </c>
      <c r="AA4" s="10">
        <v>9</v>
      </c>
      <c r="AB4" s="10">
        <v>17</v>
      </c>
      <c r="AC4" s="10">
        <v>19</v>
      </c>
      <c r="AD4" s="10">
        <v>15</v>
      </c>
      <c r="AE4" s="10">
        <v>10</v>
      </c>
      <c r="AF4" s="96">
        <v>15</v>
      </c>
      <c r="AG4" s="117">
        <f>SUM(B4:AF4)</f>
        <v>475</v>
      </c>
      <c r="AH4" s="41">
        <f>ROUND(AVERAGE(B4:AF4),0)</f>
        <v>15</v>
      </c>
    </row>
    <row r="5" spans="1:34">
      <c r="A5" s="38" t="s">
        <v>68</v>
      </c>
      <c r="B5" s="46">
        <v>0</v>
      </c>
      <c r="C5" s="46">
        <v>1</v>
      </c>
      <c r="D5" s="46">
        <v>0</v>
      </c>
      <c r="E5" s="46">
        <v>0</v>
      </c>
      <c r="F5" s="46">
        <v>0</v>
      </c>
      <c r="G5" s="46">
        <v>0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1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4</v>
      </c>
      <c r="AH5" s="42">
        <f>ROUND(AVERAGE(B5:AF5),0)</f>
        <v>0</v>
      </c>
    </row>
    <row r="6" spans="1:34">
      <c r="A6" s="4" t="s">
        <v>6</v>
      </c>
      <c r="B6" s="20">
        <v>5</v>
      </c>
      <c r="C6" s="20">
        <v>2</v>
      </c>
      <c r="D6" s="20">
        <v>3</v>
      </c>
      <c r="E6" s="20">
        <v>5</v>
      </c>
      <c r="F6" s="20">
        <v>7</v>
      </c>
      <c r="G6" s="20">
        <v>8</v>
      </c>
      <c r="H6" s="20">
        <v>10</v>
      </c>
      <c r="I6" s="20">
        <v>6</v>
      </c>
      <c r="J6" s="20">
        <v>4</v>
      </c>
      <c r="K6" s="20">
        <v>2</v>
      </c>
      <c r="L6" s="20">
        <v>5</v>
      </c>
      <c r="M6" s="20">
        <v>5</v>
      </c>
      <c r="N6" s="20">
        <v>7</v>
      </c>
      <c r="O6" s="20">
        <v>7</v>
      </c>
      <c r="P6" s="20">
        <v>4</v>
      </c>
      <c r="Q6" s="20">
        <v>6</v>
      </c>
      <c r="R6" s="2">
        <v>7</v>
      </c>
      <c r="S6" s="2">
        <v>8</v>
      </c>
      <c r="T6" s="20">
        <v>9</v>
      </c>
      <c r="U6" s="2">
        <v>9</v>
      </c>
      <c r="V6" s="2">
        <v>4</v>
      </c>
      <c r="W6" s="2">
        <v>7</v>
      </c>
      <c r="X6" s="2">
        <v>8</v>
      </c>
      <c r="Y6" s="2">
        <v>4</v>
      </c>
      <c r="Z6" s="2">
        <v>4</v>
      </c>
      <c r="AA6" s="2">
        <v>8</v>
      </c>
      <c r="AB6" s="2">
        <v>10</v>
      </c>
      <c r="AC6" s="2">
        <v>7</v>
      </c>
      <c r="AD6" s="2">
        <v>4</v>
      </c>
      <c r="AE6" s="2">
        <v>7</v>
      </c>
      <c r="AF6" s="97">
        <v>8</v>
      </c>
      <c r="AG6" s="118">
        <f t="shared" si="0"/>
        <v>190</v>
      </c>
      <c r="AH6" s="42">
        <f t="shared" ref="AH6:AH8" si="1">ROUND(AVERAGE(B6:AF6),0)</f>
        <v>6</v>
      </c>
    </row>
    <row r="7" spans="1:34">
      <c r="A7" s="4" t="s">
        <v>7</v>
      </c>
      <c r="B7" s="2">
        <v>0</v>
      </c>
      <c r="C7" s="2">
        <v>0</v>
      </c>
      <c r="D7" s="2">
        <v>3</v>
      </c>
      <c r="E7" s="2">
        <v>0</v>
      </c>
      <c r="F7" s="2">
        <v>1</v>
      </c>
      <c r="G7" s="2">
        <v>4</v>
      </c>
      <c r="H7" s="20">
        <v>1</v>
      </c>
      <c r="I7" s="2">
        <v>0</v>
      </c>
      <c r="J7" s="2">
        <v>1</v>
      </c>
      <c r="K7" s="2">
        <v>0</v>
      </c>
      <c r="L7" s="2">
        <v>2</v>
      </c>
      <c r="M7" s="2">
        <v>0</v>
      </c>
      <c r="N7" s="2">
        <v>0</v>
      </c>
      <c r="O7" s="2">
        <v>1</v>
      </c>
      <c r="P7" s="20">
        <v>2</v>
      </c>
      <c r="Q7" s="2">
        <v>0</v>
      </c>
      <c r="R7" s="2">
        <v>3</v>
      </c>
      <c r="S7" s="2">
        <v>1</v>
      </c>
      <c r="T7" s="2">
        <v>0</v>
      </c>
      <c r="U7" s="2">
        <v>0</v>
      </c>
      <c r="V7" s="2">
        <v>1</v>
      </c>
      <c r="W7" s="2">
        <v>2</v>
      </c>
      <c r="X7" s="2">
        <v>2</v>
      </c>
      <c r="Y7" s="2">
        <v>3</v>
      </c>
      <c r="Z7" s="2">
        <v>0</v>
      </c>
      <c r="AA7" s="2">
        <v>1</v>
      </c>
      <c r="AB7" s="2">
        <v>1</v>
      </c>
      <c r="AC7" s="2">
        <v>1</v>
      </c>
      <c r="AD7" s="2">
        <v>0</v>
      </c>
      <c r="AE7" s="2">
        <v>1</v>
      </c>
      <c r="AF7" s="97">
        <v>1</v>
      </c>
      <c r="AG7" s="118">
        <f t="shared" si="0"/>
        <v>32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1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15</v>
      </c>
      <c r="C10" s="9">
        <f t="shared" ref="C10:AF10" si="2">IF(C4&lt;&gt;"",SUM(C4:C8),"")</f>
        <v>17</v>
      </c>
      <c r="D10" s="9">
        <f t="shared" si="2"/>
        <v>19</v>
      </c>
      <c r="E10" s="9">
        <f t="shared" si="2"/>
        <v>18</v>
      </c>
      <c r="F10" s="9">
        <f t="shared" si="2"/>
        <v>22</v>
      </c>
      <c r="G10" s="9">
        <f t="shared" si="2"/>
        <v>24</v>
      </c>
      <c r="H10" s="9">
        <f t="shared" si="2"/>
        <v>23</v>
      </c>
      <c r="I10" s="9">
        <f t="shared" si="2"/>
        <v>14</v>
      </c>
      <c r="J10" s="9">
        <f t="shared" si="2"/>
        <v>22</v>
      </c>
      <c r="K10" s="9">
        <f t="shared" si="2"/>
        <v>18</v>
      </c>
      <c r="L10" s="9">
        <f t="shared" si="2"/>
        <v>28</v>
      </c>
      <c r="M10" s="9">
        <f t="shared" si="2"/>
        <v>24</v>
      </c>
      <c r="N10" s="9">
        <f t="shared" si="2"/>
        <v>27</v>
      </c>
      <c r="O10" s="9">
        <f t="shared" si="2"/>
        <v>23</v>
      </c>
      <c r="P10" s="9">
        <f t="shared" si="2"/>
        <v>21</v>
      </c>
      <c r="Q10" s="9">
        <f t="shared" si="2"/>
        <v>24</v>
      </c>
      <c r="R10" s="9">
        <f t="shared" si="2"/>
        <v>29</v>
      </c>
      <c r="S10" s="9">
        <f t="shared" si="2"/>
        <v>31</v>
      </c>
      <c r="T10" s="9">
        <f t="shared" si="2"/>
        <v>32</v>
      </c>
      <c r="U10" s="9">
        <f t="shared" si="2"/>
        <v>20</v>
      </c>
      <c r="V10" s="9">
        <f t="shared" si="2"/>
        <v>17</v>
      </c>
      <c r="W10" s="9">
        <f t="shared" si="2"/>
        <v>28</v>
      </c>
      <c r="X10" s="9">
        <f t="shared" si="2"/>
        <v>32</v>
      </c>
      <c r="Y10" s="9">
        <f t="shared" si="2"/>
        <v>16</v>
      </c>
      <c r="Z10" s="9">
        <f t="shared" si="2"/>
        <v>24</v>
      </c>
      <c r="AA10" s="9">
        <f t="shared" si="2"/>
        <v>18</v>
      </c>
      <c r="AB10" s="9">
        <f t="shared" si="2"/>
        <v>28</v>
      </c>
      <c r="AC10" s="9">
        <f t="shared" si="2"/>
        <v>27</v>
      </c>
      <c r="AD10" s="9">
        <f t="shared" si="2"/>
        <v>19</v>
      </c>
      <c r="AE10" s="9">
        <f t="shared" si="2"/>
        <v>18</v>
      </c>
      <c r="AF10" s="9">
        <f t="shared" si="2"/>
        <v>24</v>
      </c>
      <c r="AG10" s="16">
        <f>SUM(B10:AF10)</f>
        <v>702</v>
      </c>
      <c r="AH10" s="44">
        <f>SUM(AH4:AH9)</f>
        <v>22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1</v>
      </c>
      <c r="C13" s="159">
        <v>2</v>
      </c>
      <c r="D13" s="159">
        <v>1</v>
      </c>
      <c r="E13" s="159">
        <v>0</v>
      </c>
      <c r="F13" s="159">
        <v>0</v>
      </c>
      <c r="G13" s="159">
        <v>0</v>
      </c>
      <c r="H13" s="159">
        <v>2</v>
      </c>
      <c r="I13" s="159">
        <v>2</v>
      </c>
      <c r="J13" s="159">
        <v>0</v>
      </c>
      <c r="K13" s="159">
        <v>1</v>
      </c>
      <c r="L13" s="21">
        <v>0</v>
      </c>
      <c r="M13" s="21">
        <v>0</v>
      </c>
      <c r="N13" s="21">
        <v>0</v>
      </c>
      <c r="O13" s="21">
        <v>2</v>
      </c>
      <c r="P13" s="21">
        <v>0</v>
      </c>
      <c r="Q13" s="21">
        <v>2</v>
      </c>
      <c r="R13" s="21">
        <v>1</v>
      </c>
      <c r="S13" s="21">
        <v>0</v>
      </c>
      <c r="T13" s="21">
        <v>1</v>
      </c>
      <c r="U13" s="21">
        <v>0</v>
      </c>
      <c r="V13" s="21">
        <v>2</v>
      </c>
      <c r="W13" s="21">
        <v>1</v>
      </c>
      <c r="X13" s="21">
        <v>1</v>
      </c>
      <c r="Y13" s="21">
        <v>0</v>
      </c>
      <c r="Z13" s="21">
        <v>2</v>
      </c>
      <c r="AA13" s="21">
        <v>1</v>
      </c>
      <c r="AB13" s="21">
        <v>2</v>
      </c>
      <c r="AC13" s="21">
        <v>2</v>
      </c>
      <c r="AD13" s="21">
        <v>2</v>
      </c>
      <c r="AE13" s="21">
        <v>0</v>
      </c>
      <c r="AF13" s="164">
        <v>0</v>
      </c>
      <c r="AG13" s="168">
        <f>SUM(B13:AF13)</f>
        <v>28</v>
      </c>
      <c r="AH13" s="41">
        <f>ROUND(AVERAGE(B13:AF13),0)</f>
        <v>1</v>
      </c>
    </row>
    <row r="14" spans="1:34">
      <c r="A14" s="4" t="s">
        <v>81</v>
      </c>
      <c r="B14" s="20">
        <v>2</v>
      </c>
      <c r="C14" s="20">
        <v>1</v>
      </c>
      <c r="D14" s="20">
        <v>1</v>
      </c>
      <c r="E14" s="20">
        <v>0</v>
      </c>
      <c r="F14" s="20">
        <v>0</v>
      </c>
      <c r="G14" s="20">
        <v>2</v>
      </c>
      <c r="H14" s="20">
        <v>0</v>
      </c>
      <c r="I14" s="20">
        <v>1</v>
      </c>
      <c r="J14" s="20">
        <v>1</v>
      </c>
      <c r="K14" s="20">
        <v>1</v>
      </c>
      <c r="L14" s="20">
        <v>0</v>
      </c>
      <c r="M14" s="20">
        <v>0</v>
      </c>
      <c r="N14" s="20">
        <v>2</v>
      </c>
      <c r="O14" s="20">
        <v>0</v>
      </c>
      <c r="P14" s="20">
        <v>1</v>
      </c>
      <c r="Q14" s="20">
        <v>0</v>
      </c>
      <c r="R14" s="20">
        <v>1</v>
      </c>
      <c r="S14" s="20">
        <v>2</v>
      </c>
      <c r="T14" s="20">
        <v>0</v>
      </c>
      <c r="U14" s="20">
        <v>1</v>
      </c>
      <c r="V14" s="20">
        <v>3</v>
      </c>
      <c r="W14" s="20">
        <v>4</v>
      </c>
      <c r="X14" s="20">
        <v>1</v>
      </c>
      <c r="Y14" s="20">
        <v>1</v>
      </c>
      <c r="Z14" s="20">
        <v>0</v>
      </c>
      <c r="AA14" s="20">
        <v>2</v>
      </c>
      <c r="AB14" s="20">
        <v>0</v>
      </c>
      <c r="AC14" s="20">
        <v>0</v>
      </c>
      <c r="AD14" s="20">
        <v>2</v>
      </c>
      <c r="AE14" s="20">
        <v>0</v>
      </c>
      <c r="AF14" s="166">
        <v>1</v>
      </c>
      <c r="AG14" s="169">
        <f t="shared" ref="AG14:AG16" si="3">SUM(B14:AF14)</f>
        <v>30</v>
      </c>
      <c r="AH14" s="42">
        <f>ROUND(AVERAGE(B14:AF14),0)</f>
        <v>1</v>
      </c>
    </row>
    <row r="15" spans="1:34">
      <c r="A15" s="4" t="s">
        <v>50</v>
      </c>
      <c r="B15" s="20">
        <v>2</v>
      </c>
      <c r="C15" s="20">
        <v>2</v>
      </c>
      <c r="D15" s="20">
        <v>1</v>
      </c>
      <c r="E15" s="20">
        <v>3</v>
      </c>
      <c r="F15" s="20">
        <v>4</v>
      </c>
      <c r="G15" s="20">
        <v>6</v>
      </c>
      <c r="H15" s="20">
        <v>3</v>
      </c>
      <c r="I15" s="2">
        <v>5</v>
      </c>
      <c r="J15" s="20">
        <v>3</v>
      </c>
      <c r="K15" s="20">
        <v>7</v>
      </c>
      <c r="L15" s="20">
        <v>3</v>
      </c>
      <c r="M15" s="20">
        <v>4</v>
      </c>
      <c r="N15" s="20">
        <v>4</v>
      </c>
      <c r="O15" s="20">
        <v>1</v>
      </c>
      <c r="P15" s="20">
        <v>8</v>
      </c>
      <c r="Q15" s="20">
        <v>6</v>
      </c>
      <c r="R15" s="20">
        <v>8</v>
      </c>
      <c r="S15" s="20">
        <v>7</v>
      </c>
      <c r="T15" s="20">
        <v>8</v>
      </c>
      <c r="U15" s="20">
        <v>4</v>
      </c>
      <c r="V15" s="20">
        <v>0</v>
      </c>
      <c r="W15" s="20">
        <v>3</v>
      </c>
      <c r="X15" s="20">
        <v>5</v>
      </c>
      <c r="Y15" s="20">
        <v>4</v>
      </c>
      <c r="Z15" s="20">
        <v>6</v>
      </c>
      <c r="AA15" s="20">
        <v>4</v>
      </c>
      <c r="AB15" s="20">
        <v>5</v>
      </c>
      <c r="AC15" s="20">
        <v>5</v>
      </c>
      <c r="AD15" s="20">
        <v>3</v>
      </c>
      <c r="AE15" s="20">
        <v>3</v>
      </c>
      <c r="AF15" s="166">
        <v>3</v>
      </c>
      <c r="AG15" s="169">
        <f t="shared" si="3"/>
        <v>130</v>
      </c>
      <c r="AH15" s="42">
        <f t="shared" ref="AH15:AH16" si="4">ROUND(AVERAGE(B15:AF15),0)</f>
        <v>4</v>
      </c>
    </row>
    <row r="16" spans="1:34" ht="15.75" thickBot="1">
      <c r="A16" s="6" t="s">
        <v>51</v>
      </c>
      <c r="B16" s="33">
        <v>2</v>
      </c>
      <c r="C16" s="33">
        <v>6</v>
      </c>
      <c r="D16" s="33">
        <v>4</v>
      </c>
      <c r="E16" s="33">
        <v>3</v>
      </c>
      <c r="F16" s="33">
        <v>2</v>
      </c>
      <c r="G16" s="33">
        <v>2</v>
      </c>
      <c r="H16" s="33">
        <v>0</v>
      </c>
      <c r="I16" s="33">
        <v>3</v>
      </c>
      <c r="J16" s="33">
        <v>3</v>
      </c>
      <c r="K16" s="33">
        <v>1</v>
      </c>
      <c r="L16" s="33">
        <v>2</v>
      </c>
      <c r="M16" s="33">
        <v>2</v>
      </c>
      <c r="N16" s="33">
        <v>3</v>
      </c>
      <c r="O16" s="33">
        <v>0</v>
      </c>
      <c r="P16" s="33">
        <v>4</v>
      </c>
      <c r="Q16" s="33">
        <v>3</v>
      </c>
      <c r="R16" s="33">
        <v>3</v>
      </c>
      <c r="S16" s="33">
        <v>2</v>
      </c>
      <c r="T16" s="33">
        <v>4</v>
      </c>
      <c r="U16" s="33">
        <v>3</v>
      </c>
      <c r="V16" s="33">
        <v>2</v>
      </c>
      <c r="W16" s="33">
        <v>2</v>
      </c>
      <c r="X16" s="33">
        <v>0</v>
      </c>
      <c r="Y16" s="33">
        <v>3</v>
      </c>
      <c r="Z16" s="33">
        <v>1</v>
      </c>
      <c r="AA16" s="33">
        <v>3</v>
      </c>
      <c r="AB16" s="33">
        <v>2</v>
      </c>
      <c r="AC16" s="33">
        <v>3</v>
      </c>
      <c r="AD16" s="7">
        <v>2</v>
      </c>
      <c r="AE16" s="7">
        <v>1</v>
      </c>
      <c r="AF16" s="167">
        <v>1</v>
      </c>
      <c r="AG16" s="170">
        <f t="shared" si="3"/>
        <v>72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7</v>
      </c>
      <c r="C18" s="9">
        <f t="shared" ref="C18:AF18" si="5">IF(C10 &lt;&gt; "",SUM(C13:C16),"")</f>
        <v>11</v>
      </c>
      <c r="D18" s="9">
        <f t="shared" si="5"/>
        <v>7</v>
      </c>
      <c r="E18" s="9">
        <f t="shared" si="5"/>
        <v>6</v>
      </c>
      <c r="F18" s="9">
        <f t="shared" si="5"/>
        <v>6</v>
      </c>
      <c r="G18" s="9">
        <f t="shared" si="5"/>
        <v>10</v>
      </c>
      <c r="H18" s="9">
        <f t="shared" si="5"/>
        <v>5</v>
      </c>
      <c r="I18" s="9">
        <f t="shared" si="5"/>
        <v>11</v>
      </c>
      <c r="J18" s="9">
        <f t="shared" si="5"/>
        <v>7</v>
      </c>
      <c r="K18" s="9">
        <f t="shared" si="5"/>
        <v>10</v>
      </c>
      <c r="L18" s="9">
        <f t="shared" si="5"/>
        <v>5</v>
      </c>
      <c r="M18" s="9">
        <f t="shared" si="5"/>
        <v>6</v>
      </c>
      <c r="N18" s="9">
        <f t="shared" si="5"/>
        <v>9</v>
      </c>
      <c r="O18" s="9">
        <f t="shared" si="5"/>
        <v>3</v>
      </c>
      <c r="P18" s="9">
        <f t="shared" si="5"/>
        <v>13</v>
      </c>
      <c r="Q18" s="9">
        <f t="shared" si="5"/>
        <v>11</v>
      </c>
      <c r="R18" s="9">
        <f t="shared" si="5"/>
        <v>13</v>
      </c>
      <c r="S18" s="9">
        <f t="shared" si="5"/>
        <v>11</v>
      </c>
      <c r="T18" s="9">
        <f t="shared" si="5"/>
        <v>13</v>
      </c>
      <c r="U18" s="9">
        <f t="shared" si="5"/>
        <v>8</v>
      </c>
      <c r="V18" s="9">
        <f t="shared" si="5"/>
        <v>7</v>
      </c>
      <c r="W18" s="9">
        <f t="shared" si="5"/>
        <v>10</v>
      </c>
      <c r="X18" s="9">
        <f t="shared" si="5"/>
        <v>7</v>
      </c>
      <c r="Y18" s="9">
        <f t="shared" si="5"/>
        <v>8</v>
      </c>
      <c r="Z18" s="9">
        <f t="shared" si="5"/>
        <v>9</v>
      </c>
      <c r="AA18" s="9">
        <f t="shared" si="5"/>
        <v>10</v>
      </c>
      <c r="AB18" s="9">
        <f t="shared" si="5"/>
        <v>9</v>
      </c>
      <c r="AC18" s="9">
        <f t="shared" si="5"/>
        <v>10</v>
      </c>
      <c r="AD18" s="9">
        <f t="shared" si="5"/>
        <v>9</v>
      </c>
      <c r="AE18" s="9">
        <f t="shared" si="5"/>
        <v>4</v>
      </c>
      <c r="AF18" s="9">
        <f t="shared" si="5"/>
        <v>5</v>
      </c>
      <c r="AG18" s="16">
        <f>SUM(B18:AF18)</f>
        <v>260</v>
      </c>
      <c r="AH18" s="44">
        <f>SUM(AH13:AH16)</f>
        <v>8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22</v>
      </c>
      <c r="C20" s="29">
        <f t="shared" ref="C20:AF20" si="6">IF(C18&lt;&gt;"",SUM(C10,C18),"")</f>
        <v>28</v>
      </c>
      <c r="D20" s="29">
        <f t="shared" si="6"/>
        <v>26</v>
      </c>
      <c r="E20" s="29">
        <f t="shared" si="6"/>
        <v>24</v>
      </c>
      <c r="F20" s="29">
        <f t="shared" si="6"/>
        <v>28</v>
      </c>
      <c r="G20" s="29">
        <f t="shared" si="6"/>
        <v>34</v>
      </c>
      <c r="H20" s="29">
        <f t="shared" si="6"/>
        <v>28</v>
      </c>
      <c r="I20" s="29">
        <f t="shared" si="6"/>
        <v>25</v>
      </c>
      <c r="J20" s="29">
        <f t="shared" si="6"/>
        <v>29</v>
      </c>
      <c r="K20" s="29">
        <f t="shared" si="6"/>
        <v>28</v>
      </c>
      <c r="L20" s="29">
        <f t="shared" si="6"/>
        <v>33</v>
      </c>
      <c r="M20" s="29">
        <f t="shared" si="6"/>
        <v>30</v>
      </c>
      <c r="N20" s="29">
        <f t="shared" si="6"/>
        <v>36</v>
      </c>
      <c r="O20" s="29">
        <f t="shared" si="6"/>
        <v>26</v>
      </c>
      <c r="P20" s="29">
        <f t="shared" si="6"/>
        <v>34</v>
      </c>
      <c r="Q20" s="29">
        <f t="shared" si="6"/>
        <v>35</v>
      </c>
      <c r="R20" s="29">
        <f t="shared" si="6"/>
        <v>42</v>
      </c>
      <c r="S20" s="29">
        <f t="shared" si="6"/>
        <v>42</v>
      </c>
      <c r="T20" s="29">
        <f t="shared" si="6"/>
        <v>45</v>
      </c>
      <c r="U20" s="29">
        <f t="shared" si="6"/>
        <v>28</v>
      </c>
      <c r="V20" s="29">
        <f t="shared" si="6"/>
        <v>24</v>
      </c>
      <c r="W20" s="29">
        <f t="shared" si="6"/>
        <v>38</v>
      </c>
      <c r="X20" s="29">
        <f t="shared" si="6"/>
        <v>39</v>
      </c>
      <c r="Y20" s="29">
        <f t="shared" si="6"/>
        <v>24</v>
      </c>
      <c r="Z20" s="29">
        <f t="shared" si="6"/>
        <v>33</v>
      </c>
      <c r="AA20" s="29">
        <f t="shared" si="6"/>
        <v>28</v>
      </c>
      <c r="AB20" s="29">
        <f t="shared" si="6"/>
        <v>37</v>
      </c>
      <c r="AC20" s="29">
        <f t="shared" si="6"/>
        <v>37</v>
      </c>
      <c r="AD20" s="29">
        <f t="shared" si="6"/>
        <v>28</v>
      </c>
      <c r="AE20" s="29">
        <f t="shared" si="6"/>
        <v>22</v>
      </c>
      <c r="AF20" s="171">
        <f t="shared" si="6"/>
        <v>29</v>
      </c>
      <c r="AG20" s="144">
        <f>SUM(AG10,AG18)</f>
        <v>962</v>
      </c>
      <c r="AH20" s="44">
        <f>SUM(AH10,AH18)</f>
        <v>30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H23"/>
  <sheetViews>
    <sheetView workbookViewId="0">
      <selection activeCell="I18" sqref="I18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15" style="1" customWidth="1"/>
    <col min="33" max="16384" width="9.42578125" style="1"/>
  </cols>
  <sheetData>
    <row r="1" spans="1:33" ht="19.5" thickBot="1">
      <c r="A1" s="264" t="s">
        <v>0</v>
      </c>
      <c r="B1" s="250" t="s">
        <v>97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</row>
    <row r="2" spans="1:33" ht="15.75" thickBot="1">
      <c r="A2" s="265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6" t="s">
        <v>2</v>
      </c>
      <c r="AG2" s="16" t="s">
        <v>3</v>
      </c>
    </row>
    <row r="3" spans="1:33" ht="20.25" customHeight="1" thickBot="1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3"/>
    </row>
    <row r="4" spans="1:33">
      <c r="A4" s="3" t="s">
        <v>5</v>
      </c>
      <c r="B4" s="21">
        <v>16</v>
      </c>
      <c r="C4" s="21">
        <v>12</v>
      </c>
      <c r="D4" s="21">
        <v>15</v>
      </c>
      <c r="E4" s="21">
        <v>9</v>
      </c>
      <c r="F4" s="21">
        <v>13</v>
      </c>
      <c r="G4" s="21">
        <v>22</v>
      </c>
      <c r="H4" s="21">
        <v>21</v>
      </c>
      <c r="I4" s="21">
        <v>15</v>
      </c>
      <c r="J4" s="21">
        <v>11</v>
      </c>
      <c r="K4" s="21">
        <v>16</v>
      </c>
      <c r="L4" s="21">
        <v>13</v>
      </c>
      <c r="M4" s="21">
        <v>19</v>
      </c>
      <c r="N4" s="21">
        <v>13</v>
      </c>
      <c r="O4" s="21">
        <v>14</v>
      </c>
      <c r="P4" s="21">
        <v>15</v>
      </c>
      <c r="Q4" s="21">
        <v>19</v>
      </c>
      <c r="R4" s="10">
        <v>13</v>
      </c>
      <c r="S4" s="10">
        <v>21</v>
      </c>
      <c r="T4" s="10">
        <v>14</v>
      </c>
      <c r="U4" s="10">
        <v>12</v>
      </c>
      <c r="V4" s="10">
        <v>16</v>
      </c>
      <c r="W4" s="10">
        <v>16</v>
      </c>
      <c r="X4" s="10">
        <v>15</v>
      </c>
      <c r="Y4" s="10">
        <v>7</v>
      </c>
      <c r="Z4" s="10">
        <v>15</v>
      </c>
      <c r="AA4" s="10">
        <v>21</v>
      </c>
      <c r="AB4" s="10">
        <v>11</v>
      </c>
      <c r="AC4" s="10">
        <v>18</v>
      </c>
      <c r="AD4" s="10">
        <v>17</v>
      </c>
      <c r="AE4" s="10">
        <v>13</v>
      </c>
      <c r="AF4" s="117">
        <f>SUM(B4:AE4)</f>
        <v>452</v>
      </c>
      <c r="AG4" s="41">
        <f>ROUND(AVERAGE(B4:AE4),0)</f>
        <v>15</v>
      </c>
    </row>
    <row r="5" spans="1:33">
      <c r="A5" s="38" t="s">
        <v>68</v>
      </c>
      <c r="B5" s="46">
        <v>0</v>
      </c>
      <c r="C5" s="46">
        <v>0</v>
      </c>
      <c r="D5" s="46">
        <v>0</v>
      </c>
      <c r="E5" s="46">
        <v>2</v>
      </c>
      <c r="F5" s="46">
        <v>1</v>
      </c>
      <c r="G5" s="46">
        <v>0</v>
      </c>
      <c r="H5" s="46">
        <v>0</v>
      </c>
      <c r="I5" s="46">
        <v>1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1</v>
      </c>
      <c r="AD5" s="45">
        <v>0</v>
      </c>
      <c r="AE5" s="45">
        <v>0</v>
      </c>
      <c r="AF5" s="118">
        <f>SUM(B5:AE5)</f>
        <v>6</v>
      </c>
      <c r="AG5" s="42">
        <f>ROUND(AVERAGE(B5:AE5),0)</f>
        <v>0</v>
      </c>
    </row>
    <row r="6" spans="1:33">
      <c r="A6" s="4" t="s">
        <v>6</v>
      </c>
      <c r="B6" s="20">
        <v>11</v>
      </c>
      <c r="C6" s="20">
        <v>11</v>
      </c>
      <c r="D6" s="20">
        <v>8</v>
      </c>
      <c r="E6" s="20">
        <v>7</v>
      </c>
      <c r="F6" s="20">
        <v>7</v>
      </c>
      <c r="G6" s="20">
        <v>7</v>
      </c>
      <c r="H6" s="20">
        <v>6</v>
      </c>
      <c r="I6" s="20">
        <v>9</v>
      </c>
      <c r="J6" s="20">
        <v>7</v>
      </c>
      <c r="K6" s="20">
        <v>6</v>
      </c>
      <c r="L6" s="20">
        <v>11</v>
      </c>
      <c r="M6" s="20">
        <v>7</v>
      </c>
      <c r="N6" s="20">
        <v>7</v>
      </c>
      <c r="O6" s="20">
        <v>3</v>
      </c>
      <c r="P6" s="20">
        <v>5</v>
      </c>
      <c r="Q6" s="20">
        <v>2</v>
      </c>
      <c r="R6" s="2">
        <v>6</v>
      </c>
      <c r="S6" s="2">
        <v>3</v>
      </c>
      <c r="T6" s="20">
        <v>4</v>
      </c>
      <c r="U6" s="2">
        <v>2</v>
      </c>
      <c r="V6" s="2">
        <v>9</v>
      </c>
      <c r="W6" s="2">
        <v>5</v>
      </c>
      <c r="X6" s="2">
        <v>10</v>
      </c>
      <c r="Y6" s="2">
        <v>9</v>
      </c>
      <c r="Z6" s="2">
        <v>13</v>
      </c>
      <c r="AA6" s="2">
        <v>11</v>
      </c>
      <c r="AB6" s="2">
        <v>7</v>
      </c>
      <c r="AC6" s="2">
        <v>6</v>
      </c>
      <c r="AD6" s="2">
        <v>8</v>
      </c>
      <c r="AE6" s="2">
        <v>9</v>
      </c>
      <c r="AF6" s="118">
        <f>SUM(B6:AE6)</f>
        <v>216</v>
      </c>
      <c r="AG6" s="42">
        <f>ROUND(AVERAGE(B6:AE6),0)</f>
        <v>7</v>
      </c>
    </row>
    <row r="7" spans="1:33">
      <c r="A7" s="4" t="s">
        <v>7</v>
      </c>
      <c r="B7" s="2">
        <v>1</v>
      </c>
      <c r="C7" s="2">
        <v>1</v>
      </c>
      <c r="D7" s="2">
        <v>1</v>
      </c>
      <c r="E7" s="2">
        <v>1</v>
      </c>
      <c r="F7" s="2">
        <v>3</v>
      </c>
      <c r="G7" s="2">
        <v>1</v>
      </c>
      <c r="H7" s="20">
        <v>1</v>
      </c>
      <c r="I7" s="2">
        <v>1</v>
      </c>
      <c r="J7" s="2">
        <v>1</v>
      </c>
      <c r="K7" s="2">
        <v>1</v>
      </c>
      <c r="L7" s="2">
        <v>1</v>
      </c>
      <c r="M7" s="2">
        <v>2</v>
      </c>
      <c r="N7" s="2">
        <v>1</v>
      </c>
      <c r="O7" s="2">
        <v>0</v>
      </c>
      <c r="P7" s="20">
        <v>2</v>
      </c>
      <c r="Q7" s="2">
        <v>3</v>
      </c>
      <c r="R7" s="2">
        <v>1</v>
      </c>
      <c r="S7" s="2">
        <v>3</v>
      </c>
      <c r="T7" s="2">
        <v>3</v>
      </c>
      <c r="U7" s="2">
        <v>1</v>
      </c>
      <c r="V7" s="2">
        <v>2</v>
      </c>
      <c r="W7" s="2">
        <v>0</v>
      </c>
      <c r="X7" s="2">
        <v>2</v>
      </c>
      <c r="Y7" s="2">
        <v>0</v>
      </c>
      <c r="Z7" s="2">
        <v>1</v>
      </c>
      <c r="AA7" s="2">
        <v>1</v>
      </c>
      <c r="AB7" s="2">
        <v>3</v>
      </c>
      <c r="AC7" s="2">
        <v>0</v>
      </c>
      <c r="AD7" s="2">
        <v>0</v>
      </c>
      <c r="AE7" s="2">
        <v>1</v>
      </c>
      <c r="AF7" s="118">
        <f>SUM(B7:AE7)</f>
        <v>39</v>
      </c>
      <c r="AG7" s="42">
        <f>ROUND(AVERAGE(B7:AE7),0)</f>
        <v>1</v>
      </c>
    </row>
    <row r="8" spans="1:33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1</v>
      </c>
      <c r="AC8" s="7">
        <v>0</v>
      </c>
      <c r="AD8" s="7">
        <v>0</v>
      </c>
      <c r="AE8" s="7">
        <v>0</v>
      </c>
      <c r="AF8" s="119">
        <f>SUM(B8:AE8)</f>
        <v>2</v>
      </c>
      <c r="AG8" s="42">
        <f>ROUND(AVERAGE(B8:AE8),0)</f>
        <v>0</v>
      </c>
    </row>
    <row r="9" spans="1:33" ht="3" customHeight="1" thickBot="1">
      <c r="A9" s="5"/>
      <c r="AF9" s="25"/>
      <c r="AG9" s="25"/>
    </row>
    <row r="10" spans="1:33" ht="15.75" thickBot="1">
      <c r="A10" s="8" t="s">
        <v>2</v>
      </c>
      <c r="B10" s="9">
        <f>IF(B4&lt;&gt;"",SUM(B4:B8),"")</f>
        <v>28</v>
      </c>
      <c r="C10" s="9">
        <f t="shared" ref="C10:AE10" si="0">IF(C4&lt;&gt;"",SUM(C4:C8),"")</f>
        <v>24</v>
      </c>
      <c r="D10" s="9">
        <f t="shared" si="0"/>
        <v>24</v>
      </c>
      <c r="E10" s="9">
        <f t="shared" si="0"/>
        <v>19</v>
      </c>
      <c r="F10" s="9">
        <f t="shared" si="0"/>
        <v>24</v>
      </c>
      <c r="G10" s="9">
        <f t="shared" si="0"/>
        <v>30</v>
      </c>
      <c r="H10" s="9">
        <f t="shared" si="0"/>
        <v>28</v>
      </c>
      <c r="I10" s="9">
        <f t="shared" si="0"/>
        <v>26</v>
      </c>
      <c r="J10" s="9">
        <f t="shared" si="0"/>
        <v>19</v>
      </c>
      <c r="K10" s="9">
        <f t="shared" si="0"/>
        <v>23</v>
      </c>
      <c r="L10" s="9">
        <f t="shared" si="0"/>
        <v>25</v>
      </c>
      <c r="M10" s="9">
        <f t="shared" si="0"/>
        <v>28</v>
      </c>
      <c r="N10" s="9">
        <f t="shared" si="0"/>
        <v>21</v>
      </c>
      <c r="O10" s="9">
        <f t="shared" si="0"/>
        <v>17</v>
      </c>
      <c r="P10" s="9">
        <f t="shared" si="0"/>
        <v>22</v>
      </c>
      <c r="Q10" s="9">
        <f t="shared" si="0"/>
        <v>25</v>
      </c>
      <c r="R10" s="9">
        <f t="shared" si="0"/>
        <v>20</v>
      </c>
      <c r="S10" s="9">
        <f t="shared" si="0"/>
        <v>27</v>
      </c>
      <c r="T10" s="9">
        <f t="shared" si="0"/>
        <v>22</v>
      </c>
      <c r="U10" s="9">
        <f t="shared" si="0"/>
        <v>15</v>
      </c>
      <c r="V10" s="9">
        <f t="shared" si="0"/>
        <v>27</v>
      </c>
      <c r="W10" s="9">
        <f t="shared" si="0"/>
        <v>21</v>
      </c>
      <c r="X10" s="9">
        <f t="shared" si="0"/>
        <v>27</v>
      </c>
      <c r="Y10" s="9">
        <f t="shared" si="0"/>
        <v>16</v>
      </c>
      <c r="Z10" s="9">
        <f t="shared" si="0"/>
        <v>29</v>
      </c>
      <c r="AA10" s="9">
        <f t="shared" si="0"/>
        <v>33</v>
      </c>
      <c r="AB10" s="9">
        <f t="shared" si="0"/>
        <v>22</v>
      </c>
      <c r="AC10" s="9">
        <f t="shared" si="0"/>
        <v>25</v>
      </c>
      <c r="AD10" s="9">
        <f t="shared" si="0"/>
        <v>25</v>
      </c>
      <c r="AE10" s="9">
        <f t="shared" si="0"/>
        <v>23</v>
      </c>
      <c r="AF10" s="16">
        <f>SUM(B10:AE10)</f>
        <v>715</v>
      </c>
      <c r="AG10" s="44">
        <f>SUM(AG4:AG9)</f>
        <v>23</v>
      </c>
    </row>
    <row r="11" spans="1:33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3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5"/>
    </row>
    <row r="13" spans="1:33">
      <c r="A13" s="3" t="s">
        <v>17</v>
      </c>
      <c r="B13" s="159">
        <v>1</v>
      </c>
      <c r="C13" s="159">
        <v>1</v>
      </c>
      <c r="D13" s="159">
        <v>1</v>
      </c>
      <c r="E13" s="159">
        <v>2</v>
      </c>
      <c r="F13" s="159">
        <v>0</v>
      </c>
      <c r="G13" s="159">
        <v>0</v>
      </c>
      <c r="H13" s="159">
        <v>1</v>
      </c>
      <c r="I13" s="159">
        <v>0</v>
      </c>
      <c r="J13" s="159">
        <v>1</v>
      </c>
      <c r="K13" s="159">
        <v>0</v>
      </c>
      <c r="L13" s="21">
        <v>0</v>
      </c>
      <c r="M13" s="21">
        <v>0</v>
      </c>
      <c r="N13" s="21">
        <v>0</v>
      </c>
      <c r="O13" s="10">
        <v>1</v>
      </c>
      <c r="P13" s="10">
        <v>0</v>
      </c>
      <c r="Q13" s="10">
        <v>1</v>
      </c>
      <c r="R13" s="10">
        <v>1</v>
      </c>
      <c r="S13" s="10">
        <v>0</v>
      </c>
      <c r="T13" s="10">
        <v>1</v>
      </c>
      <c r="U13" s="10">
        <v>0</v>
      </c>
      <c r="V13" s="10">
        <v>3</v>
      </c>
      <c r="W13" s="10">
        <v>1</v>
      </c>
      <c r="X13" s="10">
        <v>2</v>
      </c>
      <c r="Y13" s="21">
        <v>0</v>
      </c>
      <c r="Z13" s="21">
        <v>0</v>
      </c>
      <c r="AA13" s="21">
        <v>3</v>
      </c>
      <c r="AB13" s="21">
        <v>0</v>
      </c>
      <c r="AC13" s="21">
        <v>0</v>
      </c>
      <c r="AD13" s="21">
        <v>0</v>
      </c>
      <c r="AE13" s="21">
        <v>0</v>
      </c>
      <c r="AF13" s="168">
        <f>SUM(B13:AE13)</f>
        <v>20</v>
      </c>
      <c r="AG13" s="240">
        <f>ROUND(AVERAGE(B13:AE13),0)</f>
        <v>1</v>
      </c>
    </row>
    <row r="14" spans="1:33">
      <c r="A14" s="4" t="s">
        <v>81</v>
      </c>
      <c r="B14" s="20">
        <v>1</v>
      </c>
      <c r="C14" s="20">
        <v>0</v>
      </c>
      <c r="D14" s="20">
        <v>1</v>
      </c>
      <c r="E14" s="20">
        <v>0</v>
      </c>
      <c r="F14" s="20">
        <v>1</v>
      </c>
      <c r="G14" s="20">
        <v>1</v>
      </c>
      <c r="H14" s="20">
        <v>1</v>
      </c>
      <c r="I14" s="20">
        <v>0</v>
      </c>
      <c r="J14" s="20">
        <v>2</v>
      </c>
      <c r="K14" s="20">
        <v>0</v>
      </c>
      <c r="L14" s="20">
        <v>1</v>
      </c>
      <c r="M14" s="20">
        <v>0</v>
      </c>
      <c r="N14" s="20">
        <v>2</v>
      </c>
      <c r="O14" s="20">
        <v>2</v>
      </c>
      <c r="P14" s="20">
        <v>0</v>
      </c>
      <c r="Q14" s="20">
        <v>1</v>
      </c>
      <c r="R14" s="20">
        <v>1</v>
      </c>
      <c r="S14" s="20">
        <v>1</v>
      </c>
      <c r="T14" s="20">
        <v>0</v>
      </c>
      <c r="U14" s="20">
        <v>1</v>
      </c>
      <c r="V14" s="20">
        <v>1</v>
      </c>
      <c r="W14" s="20">
        <v>0</v>
      </c>
      <c r="X14" s="20">
        <v>0</v>
      </c>
      <c r="Y14" s="20">
        <v>0</v>
      </c>
      <c r="Z14" s="20">
        <v>1</v>
      </c>
      <c r="AA14" s="20">
        <v>2</v>
      </c>
      <c r="AB14" s="20">
        <v>1</v>
      </c>
      <c r="AC14" s="20">
        <v>3</v>
      </c>
      <c r="AD14" s="20">
        <v>1</v>
      </c>
      <c r="AE14" s="20">
        <v>2</v>
      </c>
      <c r="AF14" s="169">
        <f>SUM(B14:AE14)</f>
        <v>27</v>
      </c>
      <c r="AG14" s="120">
        <f>ROUND(AVERAGE(B14:AE14),0)</f>
        <v>1</v>
      </c>
    </row>
    <row r="15" spans="1:33">
      <c r="A15" s="4" t="s">
        <v>50</v>
      </c>
      <c r="B15" s="20">
        <v>3</v>
      </c>
      <c r="C15" s="20">
        <v>4</v>
      </c>
      <c r="D15" s="20">
        <v>4</v>
      </c>
      <c r="E15" s="20">
        <v>4</v>
      </c>
      <c r="F15" s="20">
        <v>5</v>
      </c>
      <c r="G15" s="20">
        <v>4</v>
      </c>
      <c r="H15" s="20">
        <v>5</v>
      </c>
      <c r="I15" s="2">
        <v>3</v>
      </c>
      <c r="J15" s="20">
        <v>4</v>
      </c>
      <c r="K15" s="20">
        <v>4</v>
      </c>
      <c r="L15" s="20">
        <v>6</v>
      </c>
      <c r="M15" s="20">
        <v>2</v>
      </c>
      <c r="N15" s="20">
        <v>1</v>
      </c>
      <c r="O15" s="20">
        <v>4</v>
      </c>
      <c r="P15" s="20">
        <v>5</v>
      </c>
      <c r="Q15" s="20">
        <v>4</v>
      </c>
      <c r="R15" s="20">
        <v>3</v>
      </c>
      <c r="S15" s="20">
        <v>4</v>
      </c>
      <c r="T15" s="20">
        <v>4</v>
      </c>
      <c r="U15" s="20">
        <v>5</v>
      </c>
      <c r="V15" s="20">
        <v>7</v>
      </c>
      <c r="W15" s="20">
        <v>5</v>
      </c>
      <c r="X15" s="20">
        <v>8</v>
      </c>
      <c r="Y15" s="20">
        <v>8</v>
      </c>
      <c r="Z15" s="20">
        <v>6</v>
      </c>
      <c r="AA15" s="20">
        <v>8</v>
      </c>
      <c r="AB15" s="20">
        <v>5</v>
      </c>
      <c r="AC15" s="20">
        <v>6</v>
      </c>
      <c r="AD15" s="20">
        <v>7</v>
      </c>
      <c r="AE15" s="20">
        <v>0</v>
      </c>
      <c r="AF15" s="169">
        <f>SUM(B15:AE15)</f>
        <v>138</v>
      </c>
      <c r="AG15" s="120">
        <f>ROUND(AVERAGE(B15:AE15),0)</f>
        <v>5</v>
      </c>
    </row>
    <row r="16" spans="1:33" ht="15.75" thickBot="1">
      <c r="A16" s="6" t="s">
        <v>51</v>
      </c>
      <c r="B16" s="33">
        <v>3</v>
      </c>
      <c r="C16" s="33">
        <v>3</v>
      </c>
      <c r="D16" s="33">
        <v>3</v>
      </c>
      <c r="E16" s="33">
        <v>2</v>
      </c>
      <c r="F16" s="33">
        <v>3</v>
      </c>
      <c r="G16" s="33">
        <v>1</v>
      </c>
      <c r="H16" s="33">
        <v>3</v>
      </c>
      <c r="I16" s="33">
        <v>0</v>
      </c>
      <c r="J16" s="33">
        <v>4</v>
      </c>
      <c r="K16" s="33">
        <v>2</v>
      </c>
      <c r="L16" s="33">
        <v>3</v>
      </c>
      <c r="M16" s="33">
        <v>6</v>
      </c>
      <c r="N16" s="33">
        <v>4</v>
      </c>
      <c r="O16" s="33">
        <v>2</v>
      </c>
      <c r="P16" s="33">
        <v>1</v>
      </c>
      <c r="Q16" s="33">
        <v>1</v>
      </c>
      <c r="R16" s="33">
        <v>3</v>
      </c>
      <c r="S16" s="33">
        <v>1</v>
      </c>
      <c r="T16" s="33">
        <v>4</v>
      </c>
      <c r="U16" s="33">
        <v>1</v>
      </c>
      <c r="V16" s="33">
        <v>3</v>
      </c>
      <c r="W16" s="33">
        <v>2</v>
      </c>
      <c r="X16" s="33">
        <v>2</v>
      </c>
      <c r="Y16" s="33">
        <v>2</v>
      </c>
      <c r="Z16" s="33">
        <v>3</v>
      </c>
      <c r="AA16" s="33">
        <v>2</v>
      </c>
      <c r="AB16" s="33">
        <v>4</v>
      </c>
      <c r="AC16" s="33">
        <v>3</v>
      </c>
      <c r="AD16" s="7">
        <v>3</v>
      </c>
      <c r="AE16" s="7">
        <v>4</v>
      </c>
      <c r="AF16" s="170">
        <f>SUM(B16:AE16)</f>
        <v>78</v>
      </c>
      <c r="AG16" s="121">
        <f>ROUND(AVERAGE(B16:AE16),0)</f>
        <v>3</v>
      </c>
    </row>
    <row r="17" spans="1:34" ht="3" customHeight="1" thickBot="1">
      <c r="A17" s="22"/>
      <c r="L17" s="1" t="s">
        <v>28</v>
      </c>
      <c r="N17" s="32"/>
      <c r="AF17" s="23"/>
      <c r="AG17" s="25"/>
    </row>
    <row r="18" spans="1:34" ht="15.75" thickBot="1">
      <c r="A18" s="8" t="s">
        <v>2</v>
      </c>
      <c r="B18" s="9">
        <f>IF(B10 &lt;&gt; "",SUM(B13:B16),"")</f>
        <v>8</v>
      </c>
      <c r="C18" s="9">
        <f t="shared" ref="C18:AE18" si="1">IF(C10 &lt;&gt; "",SUM(C13:C16),"")</f>
        <v>8</v>
      </c>
      <c r="D18" s="9">
        <f t="shared" si="1"/>
        <v>9</v>
      </c>
      <c r="E18" s="9">
        <f t="shared" si="1"/>
        <v>8</v>
      </c>
      <c r="F18" s="9">
        <f t="shared" si="1"/>
        <v>9</v>
      </c>
      <c r="G18" s="9">
        <f t="shared" si="1"/>
        <v>6</v>
      </c>
      <c r="H18" s="9">
        <f t="shared" si="1"/>
        <v>10</v>
      </c>
      <c r="I18" s="9">
        <f t="shared" si="1"/>
        <v>3</v>
      </c>
      <c r="J18" s="9">
        <f t="shared" si="1"/>
        <v>11</v>
      </c>
      <c r="K18" s="9">
        <f t="shared" si="1"/>
        <v>6</v>
      </c>
      <c r="L18" s="9">
        <f t="shared" si="1"/>
        <v>10</v>
      </c>
      <c r="M18" s="9">
        <f t="shared" si="1"/>
        <v>8</v>
      </c>
      <c r="N18" s="9">
        <f t="shared" si="1"/>
        <v>7</v>
      </c>
      <c r="O18" s="9">
        <f t="shared" si="1"/>
        <v>9</v>
      </c>
      <c r="P18" s="9">
        <f t="shared" si="1"/>
        <v>6</v>
      </c>
      <c r="Q18" s="9">
        <f t="shared" si="1"/>
        <v>7</v>
      </c>
      <c r="R18" s="9">
        <f t="shared" si="1"/>
        <v>8</v>
      </c>
      <c r="S18" s="9">
        <f t="shared" si="1"/>
        <v>6</v>
      </c>
      <c r="T18" s="9">
        <f t="shared" si="1"/>
        <v>9</v>
      </c>
      <c r="U18" s="9">
        <f t="shared" si="1"/>
        <v>7</v>
      </c>
      <c r="V18" s="9">
        <f t="shared" si="1"/>
        <v>14</v>
      </c>
      <c r="W18" s="9">
        <f t="shared" si="1"/>
        <v>8</v>
      </c>
      <c r="X18" s="9">
        <f t="shared" si="1"/>
        <v>12</v>
      </c>
      <c r="Y18" s="9">
        <f t="shared" si="1"/>
        <v>10</v>
      </c>
      <c r="Z18" s="9">
        <f t="shared" si="1"/>
        <v>10</v>
      </c>
      <c r="AA18" s="9">
        <f t="shared" si="1"/>
        <v>15</v>
      </c>
      <c r="AB18" s="9">
        <f t="shared" si="1"/>
        <v>10</v>
      </c>
      <c r="AC18" s="9">
        <f t="shared" si="1"/>
        <v>12</v>
      </c>
      <c r="AD18" s="9">
        <f t="shared" si="1"/>
        <v>11</v>
      </c>
      <c r="AE18" s="9">
        <f t="shared" si="1"/>
        <v>6</v>
      </c>
      <c r="AF18" s="16">
        <f>SUM(B18:AE18)</f>
        <v>263</v>
      </c>
      <c r="AG18" s="44">
        <f>SUM(AG13:AG16)</f>
        <v>10</v>
      </c>
    </row>
    <row r="19" spans="1:34" ht="14.25" customHeight="1" thickBot="1"/>
    <row r="20" spans="1:34" ht="16.5" thickBot="1">
      <c r="A20" s="27" t="s">
        <v>13</v>
      </c>
      <c r="B20" s="29">
        <f>IF(B18&lt;&gt;"",SUM(B10,B18),"")</f>
        <v>36</v>
      </c>
      <c r="C20" s="29">
        <f t="shared" ref="C20:AE20" si="2">IF(C18&lt;&gt;"",SUM(C10,C18),"")</f>
        <v>32</v>
      </c>
      <c r="D20" s="29">
        <f t="shared" si="2"/>
        <v>33</v>
      </c>
      <c r="E20" s="29">
        <f t="shared" si="2"/>
        <v>27</v>
      </c>
      <c r="F20" s="29">
        <f t="shared" si="2"/>
        <v>33</v>
      </c>
      <c r="G20" s="29">
        <f t="shared" si="2"/>
        <v>36</v>
      </c>
      <c r="H20" s="29">
        <f t="shared" si="2"/>
        <v>38</v>
      </c>
      <c r="I20" s="29">
        <f t="shared" si="2"/>
        <v>29</v>
      </c>
      <c r="J20" s="29">
        <f t="shared" si="2"/>
        <v>30</v>
      </c>
      <c r="K20" s="29">
        <f t="shared" si="2"/>
        <v>29</v>
      </c>
      <c r="L20" s="29">
        <f t="shared" si="2"/>
        <v>35</v>
      </c>
      <c r="M20" s="29">
        <f t="shared" si="2"/>
        <v>36</v>
      </c>
      <c r="N20" s="29">
        <f t="shared" si="2"/>
        <v>28</v>
      </c>
      <c r="O20" s="29">
        <f t="shared" si="2"/>
        <v>26</v>
      </c>
      <c r="P20" s="29">
        <f t="shared" si="2"/>
        <v>28</v>
      </c>
      <c r="Q20" s="29">
        <f t="shared" si="2"/>
        <v>32</v>
      </c>
      <c r="R20" s="29">
        <f t="shared" si="2"/>
        <v>28</v>
      </c>
      <c r="S20" s="29">
        <f t="shared" si="2"/>
        <v>33</v>
      </c>
      <c r="T20" s="29">
        <f t="shared" si="2"/>
        <v>31</v>
      </c>
      <c r="U20" s="29">
        <f t="shared" si="2"/>
        <v>22</v>
      </c>
      <c r="V20" s="29">
        <f t="shared" si="2"/>
        <v>41</v>
      </c>
      <c r="W20" s="29">
        <f t="shared" si="2"/>
        <v>29</v>
      </c>
      <c r="X20" s="29">
        <f t="shared" si="2"/>
        <v>39</v>
      </c>
      <c r="Y20" s="29">
        <f t="shared" si="2"/>
        <v>26</v>
      </c>
      <c r="Z20" s="29">
        <f t="shared" si="2"/>
        <v>39</v>
      </c>
      <c r="AA20" s="29">
        <f t="shared" si="2"/>
        <v>48</v>
      </c>
      <c r="AB20" s="29">
        <f t="shared" si="2"/>
        <v>32</v>
      </c>
      <c r="AC20" s="29">
        <f t="shared" si="2"/>
        <v>37</v>
      </c>
      <c r="AD20" s="29">
        <f t="shared" si="2"/>
        <v>36</v>
      </c>
      <c r="AE20" s="29">
        <f t="shared" si="2"/>
        <v>29</v>
      </c>
      <c r="AF20" s="144">
        <f>SUM(AF10,AF18)</f>
        <v>978</v>
      </c>
      <c r="AG20" s="44">
        <f>SUM(AG10,AG18)</f>
        <v>33</v>
      </c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4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mergeCells count="3">
    <mergeCell ref="A1:A2"/>
    <mergeCell ref="B1:AG1"/>
    <mergeCell ref="A12:AG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G18 AG20" evalError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workbookViewId="0">
      <selection activeCell="AG4" sqref="AG4:AG8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148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17</v>
      </c>
      <c r="C4" s="21">
        <v>11</v>
      </c>
      <c r="D4" s="21">
        <v>17</v>
      </c>
      <c r="E4" s="21">
        <v>13</v>
      </c>
      <c r="F4" s="21">
        <v>20</v>
      </c>
      <c r="G4" s="21">
        <v>12</v>
      </c>
      <c r="H4" s="21">
        <v>11</v>
      </c>
      <c r="I4" s="21">
        <v>18</v>
      </c>
      <c r="J4" s="21">
        <v>12</v>
      </c>
      <c r="K4" s="21">
        <v>14</v>
      </c>
      <c r="L4" s="21">
        <v>23</v>
      </c>
      <c r="M4" s="21">
        <v>17</v>
      </c>
      <c r="N4" s="21">
        <v>19</v>
      </c>
      <c r="O4" s="21">
        <v>20</v>
      </c>
      <c r="P4" s="21">
        <v>16</v>
      </c>
      <c r="Q4" s="21">
        <v>19</v>
      </c>
      <c r="R4" s="10">
        <v>16</v>
      </c>
      <c r="S4" s="10">
        <v>17</v>
      </c>
      <c r="T4" s="10">
        <v>17</v>
      </c>
      <c r="U4" s="10">
        <v>18</v>
      </c>
      <c r="V4" s="10">
        <v>22</v>
      </c>
      <c r="W4" s="10">
        <v>15</v>
      </c>
      <c r="X4" s="10">
        <v>15</v>
      </c>
      <c r="Y4" s="10">
        <v>11</v>
      </c>
      <c r="Z4" s="10">
        <v>13</v>
      </c>
      <c r="AA4" s="10">
        <v>15</v>
      </c>
      <c r="AB4" s="10">
        <v>16</v>
      </c>
      <c r="AC4" s="10">
        <v>17</v>
      </c>
      <c r="AD4" s="10">
        <v>14</v>
      </c>
      <c r="AE4" s="10">
        <v>21</v>
      </c>
      <c r="AF4" s="96">
        <v>11</v>
      </c>
      <c r="AG4" s="117">
        <f>SUM(B4:AF4)</f>
        <v>497</v>
      </c>
      <c r="AH4" s="41">
        <f>ROUND(AVERAGE(B4:AF4),0)</f>
        <v>16</v>
      </c>
    </row>
    <row r="5" spans="1:34">
      <c r="A5" s="38" t="s">
        <v>68</v>
      </c>
      <c r="B5" s="46">
        <v>0</v>
      </c>
      <c r="C5" s="46">
        <v>0</v>
      </c>
      <c r="D5" s="46">
        <v>1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1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1</v>
      </c>
      <c r="W5" s="46">
        <v>0</v>
      </c>
      <c r="X5" s="45">
        <v>1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1</v>
      </c>
      <c r="AF5" s="113">
        <v>0</v>
      </c>
      <c r="AG5" s="118">
        <f t="shared" ref="AG5:AG8" si="0">SUM(B5:AF5)</f>
        <v>6</v>
      </c>
      <c r="AH5" s="42">
        <f>ROUND(AVERAGE(B5:AF5),0)</f>
        <v>0</v>
      </c>
    </row>
    <row r="6" spans="1:34">
      <c r="A6" s="4" t="s">
        <v>6</v>
      </c>
      <c r="B6" s="20">
        <v>7</v>
      </c>
      <c r="C6" s="20">
        <v>6</v>
      </c>
      <c r="D6" s="20">
        <v>6</v>
      </c>
      <c r="E6" s="20">
        <v>7</v>
      </c>
      <c r="F6" s="20">
        <v>6</v>
      </c>
      <c r="G6" s="20">
        <v>6</v>
      </c>
      <c r="H6" s="20">
        <v>6</v>
      </c>
      <c r="I6" s="20">
        <v>5</v>
      </c>
      <c r="J6" s="20">
        <v>9</v>
      </c>
      <c r="K6" s="20">
        <v>3</v>
      </c>
      <c r="L6" s="20">
        <v>4</v>
      </c>
      <c r="M6" s="20">
        <v>9</v>
      </c>
      <c r="N6" s="20">
        <v>7</v>
      </c>
      <c r="O6" s="20">
        <v>6</v>
      </c>
      <c r="P6" s="20">
        <v>12</v>
      </c>
      <c r="Q6" s="20">
        <v>10</v>
      </c>
      <c r="R6" s="2">
        <v>7</v>
      </c>
      <c r="S6" s="2">
        <v>6</v>
      </c>
      <c r="T6" s="20">
        <v>5</v>
      </c>
      <c r="U6" s="2">
        <v>3</v>
      </c>
      <c r="V6" s="2">
        <v>10</v>
      </c>
      <c r="W6" s="2">
        <v>3</v>
      </c>
      <c r="X6" s="2">
        <v>7</v>
      </c>
      <c r="Y6" s="2">
        <v>7</v>
      </c>
      <c r="Z6" s="2">
        <v>3</v>
      </c>
      <c r="AA6" s="2">
        <v>6</v>
      </c>
      <c r="AB6" s="2">
        <v>7</v>
      </c>
      <c r="AC6" s="2">
        <v>7</v>
      </c>
      <c r="AD6" s="2">
        <v>7</v>
      </c>
      <c r="AE6" s="2">
        <v>8</v>
      </c>
      <c r="AF6" s="97">
        <v>2</v>
      </c>
      <c r="AG6" s="118">
        <f t="shared" si="0"/>
        <v>197</v>
      </c>
      <c r="AH6" s="42">
        <f t="shared" ref="AH6:AH8" si="1">ROUND(AVERAGE(B6:AF6),0)</f>
        <v>6</v>
      </c>
    </row>
    <row r="7" spans="1:34">
      <c r="A7" s="4" t="s">
        <v>7</v>
      </c>
      <c r="B7" s="2">
        <v>1</v>
      </c>
      <c r="C7" s="2">
        <v>2</v>
      </c>
      <c r="D7" s="2">
        <v>0</v>
      </c>
      <c r="E7" s="2">
        <v>1</v>
      </c>
      <c r="F7" s="2">
        <v>3</v>
      </c>
      <c r="G7" s="2">
        <v>1</v>
      </c>
      <c r="H7" s="20">
        <v>2</v>
      </c>
      <c r="I7" s="2">
        <v>0</v>
      </c>
      <c r="J7" s="2">
        <v>1</v>
      </c>
      <c r="K7" s="2">
        <v>3</v>
      </c>
      <c r="L7" s="2">
        <v>1</v>
      </c>
      <c r="M7" s="2">
        <v>1</v>
      </c>
      <c r="N7" s="2">
        <v>2</v>
      </c>
      <c r="O7" s="2">
        <v>0</v>
      </c>
      <c r="P7" s="20">
        <v>1</v>
      </c>
      <c r="Q7" s="2">
        <v>2</v>
      </c>
      <c r="R7" s="2">
        <v>1</v>
      </c>
      <c r="S7" s="2">
        <v>1</v>
      </c>
      <c r="T7" s="2">
        <v>1</v>
      </c>
      <c r="U7" s="2">
        <v>0</v>
      </c>
      <c r="V7" s="2">
        <v>1</v>
      </c>
      <c r="W7" s="2">
        <v>0</v>
      </c>
      <c r="X7" s="2">
        <v>1</v>
      </c>
      <c r="Y7" s="2">
        <v>1</v>
      </c>
      <c r="Z7" s="2">
        <v>1</v>
      </c>
      <c r="AA7" s="2">
        <v>2</v>
      </c>
      <c r="AB7" s="2">
        <v>2</v>
      </c>
      <c r="AC7" s="2">
        <v>2</v>
      </c>
      <c r="AD7" s="2">
        <v>1</v>
      </c>
      <c r="AE7" s="2">
        <v>0</v>
      </c>
      <c r="AF7" s="97">
        <v>0</v>
      </c>
      <c r="AG7" s="118">
        <f t="shared" si="0"/>
        <v>35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25</v>
      </c>
      <c r="C10" s="9">
        <f t="shared" ref="C10:AF10" si="2">IF(C4&lt;&gt;"",SUM(C4:C8),"")</f>
        <v>19</v>
      </c>
      <c r="D10" s="9">
        <f t="shared" si="2"/>
        <v>24</v>
      </c>
      <c r="E10" s="9">
        <f t="shared" si="2"/>
        <v>22</v>
      </c>
      <c r="F10" s="9">
        <f t="shared" si="2"/>
        <v>29</v>
      </c>
      <c r="G10" s="9">
        <f t="shared" si="2"/>
        <v>19</v>
      </c>
      <c r="H10" s="9">
        <f t="shared" si="2"/>
        <v>19</v>
      </c>
      <c r="I10" s="9">
        <f t="shared" si="2"/>
        <v>23</v>
      </c>
      <c r="J10" s="9">
        <f t="shared" si="2"/>
        <v>22</v>
      </c>
      <c r="K10" s="9">
        <f t="shared" si="2"/>
        <v>20</v>
      </c>
      <c r="L10" s="9">
        <f t="shared" si="2"/>
        <v>28</v>
      </c>
      <c r="M10" s="9">
        <f t="shared" si="2"/>
        <v>27</v>
      </c>
      <c r="N10" s="9">
        <f t="shared" si="2"/>
        <v>28</v>
      </c>
      <c r="O10" s="9">
        <f t="shared" si="2"/>
        <v>26</v>
      </c>
      <c r="P10" s="9">
        <f t="shared" si="2"/>
        <v>30</v>
      </c>
      <c r="Q10" s="9">
        <f t="shared" si="2"/>
        <v>31</v>
      </c>
      <c r="R10" s="9">
        <f t="shared" si="2"/>
        <v>24</v>
      </c>
      <c r="S10" s="9">
        <f t="shared" si="2"/>
        <v>24</v>
      </c>
      <c r="T10" s="9">
        <f t="shared" si="2"/>
        <v>23</v>
      </c>
      <c r="U10" s="9">
        <f t="shared" si="2"/>
        <v>21</v>
      </c>
      <c r="V10" s="9">
        <f t="shared" si="2"/>
        <v>34</v>
      </c>
      <c r="W10" s="9">
        <f t="shared" si="2"/>
        <v>18</v>
      </c>
      <c r="X10" s="9">
        <f t="shared" si="2"/>
        <v>24</v>
      </c>
      <c r="Y10" s="9">
        <f t="shared" si="2"/>
        <v>19</v>
      </c>
      <c r="Z10" s="9">
        <f t="shared" si="2"/>
        <v>17</v>
      </c>
      <c r="AA10" s="9">
        <f t="shared" si="2"/>
        <v>23</v>
      </c>
      <c r="AB10" s="9">
        <f t="shared" si="2"/>
        <v>25</v>
      </c>
      <c r="AC10" s="9">
        <f t="shared" si="2"/>
        <v>26</v>
      </c>
      <c r="AD10" s="9">
        <f t="shared" si="2"/>
        <v>22</v>
      </c>
      <c r="AE10" s="9">
        <f t="shared" si="2"/>
        <v>30</v>
      </c>
      <c r="AF10" s="9">
        <f t="shared" si="2"/>
        <v>13</v>
      </c>
      <c r="AG10" s="16">
        <f>SUM(B10:AF10)</f>
        <v>735</v>
      </c>
      <c r="AH10" s="44">
        <f>SUM(AH4:AH9)</f>
        <v>23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3</v>
      </c>
      <c r="C13" s="159">
        <v>0</v>
      </c>
      <c r="D13" s="159">
        <v>2</v>
      </c>
      <c r="E13" s="159">
        <v>1</v>
      </c>
      <c r="F13" s="159">
        <v>0</v>
      </c>
      <c r="G13" s="159">
        <v>1</v>
      </c>
      <c r="H13" s="159">
        <v>1</v>
      </c>
      <c r="I13" s="159">
        <v>1</v>
      </c>
      <c r="J13" s="159">
        <v>1</v>
      </c>
      <c r="K13" s="159">
        <v>1</v>
      </c>
      <c r="L13" s="159">
        <v>0</v>
      </c>
      <c r="M13" s="159">
        <v>2</v>
      </c>
      <c r="N13" s="159">
        <v>1</v>
      </c>
      <c r="O13" s="159">
        <v>1</v>
      </c>
      <c r="P13" s="159">
        <v>0</v>
      </c>
      <c r="Q13" s="159">
        <v>0</v>
      </c>
      <c r="R13" s="159">
        <v>1</v>
      </c>
      <c r="S13" s="159">
        <v>0</v>
      </c>
      <c r="T13" s="159">
        <v>1</v>
      </c>
      <c r="U13" s="159">
        <v>2</v>
      </c>
      <c r="V13" s="159">
        <v>0</v>
      </c>
      <c r="W13" s="159">
        <v>0</v>
      </c>
      <c r="X13" s="159">
        <v>1</v>
      </c>
      <c r="Y13" s="159">
        <v>0</v>
      </c>
      <c r="Z13" s="21">
        <v>1</v>
      </c>
      <c r="AA13" s="21">
        <v>2</v>
      </c>
      <c r="AB13" s="21">
        <v>2</v>
      </c>
      <c r="AC13" s="21">
        <v>0</v>
      </c>
      <c r="AD13" s="21">
        <v>0</v>
      </c>
      <c r="AE13" s="21">
        <v>0</v>
      </c>
      <c r="AF13" s="164">
        <v>1</v>
      </c>
      <c r="AG13" s="168">
        <f>SUM(B13:AF13)</f>
        <v>26</v>
      </c>
      <c r="AH13" s="241">
        <f>ROUND(AVERAGE(B13:AF13),0)</f>
        <v>1</v>
      </c>
    </row>
    <row r="14" spans="1:34">
      <c r="A14" s="4" t="s">
        <v>81</v>
      </c>
      <c r="B14" s="20">
        <v>1</v>
      </c>
      <c r="C14" s="20">
        <v>0</v>
      </c>
      <c r="D14" s="20">
        <v>2</v>
      </c>
      <c r="E14" s="20">
        <v>2</v>
      </c>
      <c r="F14" s="20">
        <v>2</v>
      </c>
      <c r="G14" s="20">
        <v>2</v>
      </c>
      <c r="H14" s="20">
        <v>2</v>
      </c>
      <c r="I14" s="20">
        <v>0</v>
      </c>
      <c r="J14" s="20">
        <v>2</v>
      </c>
      <c r="K14" s="20">
        <v>2</v>
      </c>
      <c r="L14" s="20">
        <v>1</v>
      </c>
      <c r="M14" s="20">
        <v>0</v>
      </c>
      <c r="N14" s="20">
        <v>1</v>
      </c>
      <c r="O14" s="20">
        <v>1</v>
      </c>
      <c r="P14" s="20">
        <v>2</v>
      </c>
      <c r="Q14" s="20">
        <v>1</v>
      </c>
      <c r="R14" s="20">
        <v>1</v>
      </c>
      <c r="S14" s="20">
        <v>0</v>
      </c>
      <c r="T14" s="20">
        <v>2</v>
      </c>
      <c r="U14" s="20">
        <v>0</v>
      </c>
      <c r="V14" s="20">
        <v>0</v>
      </c>
      <c r="W14" s="20">
        <v>0</v>
      </c>
      <c r="X14" s="20">
        <v>1</v>
      </c>
      <c r="Y14" s="20">
        <v>3</v>
      </c>
      <c r="Z14" s="20">
        <v>3</v>
      </c>
      <c r="AA14" s="20">
        <v>0</v>
      </c>
      <c r="AB14" s="20">
        <v>1</v>
      </c>
      <c r="AC14" s="20">
        <v>2</v>
      </c>
      <c r="AD14" s="20">
        <v>2</v>
      </c>
      <c r="AE14" s="20">
        <v>0</v>
      </c>
      <c r="AF14" s="166">
        <v>1</v>
      </c>
      <c r="AG14" s="169">
        <f t="shared" ref="AG14:AG16" si="3">SUM(B14:AF14)</f>
        <v>37</v>
      </c>
      <c r="AH14" s="42">
        <f>ROUND(AVERAGE(B14:AF14),0)</f>
        <v>1</v>
      </c>
    </row>
    <row r="15" spans="1:34">
      <c r="A15" s="4" t="s">
        <v>50</v>
      </c>
      <c r="B15" s="20">
        <v>6</v>
      </c>
      <c r="C15" s="20">
        <v>6</v>
      </c>
      <c r="D15" s="20">
        <v>9</v>
      </c>
      <c r="E15" s="20">
        <v>5</v>
      </c>
      <c r="F15" s="20">
        <v>5</v>
      </c>
      <c r="G15" s="20">
        <v>5</v>
      </c>
      <c r="H15" s="20">
        <v>4</v>
      </c>
      <c r="I15" s="2">
        <v>0</v>
      </c>
      <c r="J15" s="20">
        <v>5</v>
      </c>
      <c r="K15" s="20">
        <v>6</v>
      </c>
      <c r="L15" s="20">
        <v>3</v>
      </c>
      <c r="M15" s="20">
        <v>5</v>
      </c>
      <c r="N15" s="20">
        <v>3</v>
      </c>
      <c r="O15" s="20">
        <v>4</v>
      </c>
      <c r="P15" s="20">
        <v>4</v>
      </c>
      <c r="Q15" s="20">
        <v>5</v>
      </c>
      <c r="R15" s="20">
        <v>6</v>
      </c>
      <c r="S15" s="20">
        <v>5</v>
      </c>
      <c r="T15" s="20">
        <v>5</v>
      </c>
      <c r="U15" s="20">
        <v>4</v>
      </c>
      <c r="V15" s="20">
        <v>4</v>
      </c>
      <c r="W15" s="20">
        <v>6</v>
      </c>
      <c r="X15" s="20">
        <v>3</v>
      </c>
      <c r="Y15" s="20">
        <v>2</v>
      </c>
      <c r="Z15" s="20">
        <v>6</v>
      </c>
      <c r="AA15" s="20">
        <v>5</v>
      </c>
      <c r="AB15" s="20">
        <v>4</v>
      </c>
      <c r="AC15" s="20">
        <v>2</v>
      </c>
      <c r="AD15" s="20">
        <v>4</v>
      </c>
      <c r="AE15" s="20">
        <v>7</v>
      </c>
      <c r="AF15" s="166">
        <v>7</v>
      </c>
      <c r="AG15" s="169">
        <f t="shared" si="3"/>
        <v>145</v>
      </c>
      <c r="AH15" s="42">
        <f t="shared" ref="AH15:AH16" si="4">ROUND(AVERAGE(B15:AF15),0)</f>
        <v>5</v>
      </c>
    </row>
    <row r="16" spans="1:34" ht="15.75" thickBot="1">
      <c r="A16" s="6" t="s">
        <v>51</v>
      </c>
      <c r="B16" s="33">
        <v>2</v>
      </c>
      <c r="C16" s="33">
        <v>4</v>
      </c>
      <c r="D16" s="33">
        <v>4</v>
      </c>
      <c r="E16" s="33">
        <v>1</v>
      </c>
      <c r="F16" s="33">
        <v>2</v>
      </c>
      <c r="G16" s="33">
        <v>3</v>
      </c>
      <c r="H16" s="33">
        <v>5</v>
      </c>
      <c r="I16" s="33">
        <v>5</v>
      </c>
      <c r="J16" s="33">
        <v>4</v>
      </c>
      <c r="K16" s="33">
        <v>2</v>
      </c>
      <c r="L16" s="33">
        <v>4</v>
      </c>
      <c r="M16" s="33">
        <v>1</v>
      </c>
      <c r="N16" s="33">
        <v>3</v>
      </c>
      <c r="O16" s="33">
        <v>2</v>
      </c>
      <c r="P16" s="33">
        <v>0</v>
      </c>
      <c r="Q16" s="33">
        <v>2</v>
      </c>
      <c r="R16" s="33">
        <v>1</v>
      </c>
      <c r="S16" s="33">
        <v>2</v>
      </c>
      <c r="T16" s="33">
        <v>1</v>
      </c>
      <c r="U16" s="33">
        <v>4</v>
      </c>
      <c r="V16" s="33">
        <v>5</v>
      </c>
      <c r="W16" s="33">
        <v>2</v>
      </c>
      <c r="X16" s="33">
        <v>2</v>
      </c>
      <c r="Y16" s="33">
        <v>3</v>
      </c>
      <c r="Z16" s="33">
        <v>3</v>
      </c>
      <c r="AA16" s="33">
        <v>5</v>
      </c>
      <c r="AB16" s="33">
        <v>5</v>
      </c>
      <c r="AC16" s="33">
        <v>4</v>
      </c>
      <c r="AD16" s="33">
        <v>3</v>
      </c>
      <c r="AE16" s="33">
        <v>5</v>
      </c>
      <c r="AF16" s="167">
        <v>1</v>
      </c>
      <c r="AG16" s="170">
        <f t="shared" si="3"/>
        <v>90</v>
      </c>
      <c r="AH16" s="42">
        <f t="shared" si="4"/>
        <v>3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12</v>
      </c>
      <c r="C18" s="9">
        <f t="shared" ref="C18:AF18" si="5">IF(C10 &lt;&gt; "",SUM(C13:C16),"")</f>
        <v>10</v>
      </c>
      <c r="D18" s="9">
        <f t="shared" si="5"/>
        <v>17</v>
      </c>
      <c r="E18" s="9">
        <f t="shared" si="5"/>
        <v>9</v>
      </c>
      <c r="F18" s="9">
        <f t="shared" si="5"/>
        <v>9</v>
      </c>
      <c r="G18" s="9">
        <f t="shared" si="5"/>
        <v>11</v>
      </c>
      <c r="H18" s="9">
        <f t="shared" si="5"/>
        <v>12</v>
      </c>
      <c r="I18" s="9">
        <f t="shared" si="5"/>
        <v>6</v>
      </c>
      <c r="J18" s="9">
        <f t="shared" si="5"/>
        <v>12</v>
      </c>
      <c r="K18" s="9">
        <f t="shared" si="5"/>
        <v>11</v>
      </c>
      <c r="L18" s="9">
        <f t="shared" si="5"/>
        <v>8</v>
      </c>
      <c r="M18" s="9">
        <f t="shared" si="5"/>
        <v>8</v>
      </c>
      <c r="N18" s="9">
        <f t="shared" si="5"/>
        <v>8</v>
      </c>
      <c r="O18" s="9">
        <f t="shared" si="5"/>
        <v>8</v>
      </c>
      <c r="P18" s="9">
        <f t="shared" si="5"/>
        <v>6</v>
      </c>
      <c r="Q18" s="9">
        <f t="shared" si="5"/>
        <v>8</v>
      </c>
      <c r="R18" s="9">
        <f t="shared" si="5"/>
        <v>9</v>
      </c>
      <c r="S18" s="9">
        <f t="shared" si="5"/>
        <v>7</v>
      </c>
      <c r="T18" s="9">
        <f t="shared" si="5"/>
        <v>9</v>
      </c>
      <c r="U18" s="9">
        <f t="shared" si="5"/>
        <v>10</v>
      </c>
      <c r="V18" s="9">
        <f t="shared" si="5"/>
        <v>9</v>
      </c>
      <c r="W18" s="9">
        <f t="shared" si="5"/>
        <v>8</v>
      </c>
      <c r="X18" s="9">
        <f t="shared" si="5"/>
        <v>7</v>
      </c>
      <c r="Y18" s="9">
        <f t="shared" si="5"/>
        <v>8</v>
      </c>
      <c r="Z18" s="9">
        <f t="shared" si="5"/>
        <v>13</v>
      </c>
      <c r="AA18" s="9">
        <f t="shared" si="5"/>
        <v>12</v>
      </c>
      <c r="AB18" s="9">
        <f t="shared" si="5"/>
        <v>12</v>
      </c>
      <c r="AC18" s="9">
        <f t="shared" si="5"/>
        <v>8</v>
      </c>
      <c r="AD18" s="9">
        <f t="shared" si="5"/>
        <v>9</v>
      </c>
      <c r="AE18" s="9">
        <f t="shared" si="5"/>
        <v>12</v>
      </c>
      <c r="AF18" s="9">
        <f t="shared" si="5"/>
        <v>10</v>
      </c>
      <c r="AG18" s="16">
        <f>SUM(B18:AF18)</f>
        <v>298</v>
      </c>
      <c r="AH18" s="44">
        <f>SUM(AH13:AH16)</f>
        <v>10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37</v>
      </c>
      <c r="C20" s="29">
        <f t="shared" ref="C20:AF20" si="6">IF(C18&lt;&gt;"",SUM(C10,C18),"")</f>
        <v>29</v>
      </c>
      <c r="D20" s="29">
        <f t="shared" si="6"/>
        <v>41</v>
      </c>
      <c r="E20" s="29">
        <f t="shared" si="6"/>
        <v>31</v>
      </c>
      <c r="F20" s="29">
        <f t="shared" si="6"/>
        <v>38</v>
      </c>
      <c r="G20" s="29">
        <f t="shared" si="6"/>
        <v>30</v>
      </c>
      <c r="H20" s="29">
        <f t="shared" si="6"/>
        <v>31</v>
      </c>
      <c r="I20" s="29">
        <f t="shared" si="6"/>
        <v>29</v>
      </c>
      <c r="J20" s="29">
        <f t="shared" si="6"/>
        <v>34</v>
      </c>
      <c r="K20" s="29">
        <f t="shared" si="6"/>
        <v>31</v>
      </c>
      <c r="L20" s="29">
        <f t="shared" si="6"/>
        <v>36</v>
      </c>
      <c r="M20" s="29">
        <f t="shared" si="6"/>
        <v>35</v>
      </c>
      <c r="N20" s="29">
        <f t="shared" si="6"/>
        <v>36</v>
      </c>
      <c r="O20" s="29">
        <f t="shared" si="6"/>
        <v>34</v>
      </c>
      <c r="P20" s="29">
        <f t="shared" si="6"/>
        <v>36</v>
      </c>
      <c r="Q20" s="29">
        <f t="shared" si="6"/>
        <v>39</v>
      </c>
      <c r="R20" s="29">
        <f t="shared" si="6"/>
        <v>33</v>
      </c>
      <c r="S20" s="29">
        <f t="shared" si="6"/>
        <v>31</v>
      </c>
      <c r="T20" s="29">
        <f t="shared" si="6"/>
        <v>32</v>
      </c>
      <c r="U20" s="29">
        <f t="shared" si="6"/>
        <v>31</v>
      </c>
      <c r="V20" s="29">
        <f t="shared" si="6"/>
        <v>43</v>
      </c>
      <c r="W20" s="29">
        <f t="shared" si="6"/>
        <v>26</v>
      </c>
      <c r="X20" s="29">
        <f t="shared" si="6"/>
        <v>31</v>
      </c>
      <c r="Y20" s="29">
        <f t="shared" si="6"/>
        <v>27</v>
      </c>
      <c r="Z20" s="29">
        <f t="shared" si="6"/>
        <v>30</v>
      </c>
      <c r="AA20" s="29">
        <f t="shared" si="6"/>
        <v>35</v>
      </c>
      <c r="AB20" s="29">
        <f t="shared" si="6"/>
        <v>37</v>
      </c>
      <c r="AC20" s="29">
        <f t="shared" si="6"/>
        <v>34</v>
      </c>
      <c r="AD20" s="29">
        <f t="shared" si="6"/>
        <v>31</v>
      </c>
      <c r="AE20" s="29">
        <f t="shared" si="6"/>
        <v>42</v>
      </c>
      <c r="AF20" s="171">
        <f t="shared" si="6"/>
        <v>23</v>
      </c>
      <c r="AG20" s="144">
        <f>SUM(AG10,AG18)</f>
        <v>1033</v>
      </c>
      <c r="AH20" s="44">
        <f>SUM(AH10,AH18)</f>
        <v>33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31"/>
  <sheetViews>
    <sheetView topLeftCell="A3" workbookViewId="0">
      <selection activeCell="D3" sqref="D3"/>
    </sheetView>
  </sheetViews>
  <sheetFormatPr defaultRowHeight="15"/>
  <cols>
    <col min="1" max="1" width="5.85546875" customWidth="1"/>
    <col min="2" max="2" width="12.5703125" customWidth="1"/>
    <col min="3" max="3" width="16" customWidth="1"/>
    <col min="4" max="4" width="16.5703125" customWidth="1"/>
    <col min="5" max="5" width="14.28515625" customWidth="1"/>
  </cols>
  <sheetData>
    <row r="1" spans="1:5" ht="16.5" thickBot="1">
      <c r="B1" s="258" t="s">
        <v>100</v>
      </c>
      <c r="C1" s="259"/>
      <c r="D1" s="259"/>
      <c r="E1" s="260"/>
    </row>
    <row r="2" spans="1:5" ht="15.75" thickBot="1">
      <c r="A2" s="266">
        <v>2021</v>
      </c>
      <c r="B2" s="16" t="s">
        <v>33</v>
      </c>
      <c r="C2" s="81" t="s">
        <v>101</v>
      </c>
      <c r="D2" s="71" t="s">
        <v>102</v>
      </c>
      <c r="E2" s="71" t="s">
        <v>103</v>
      </c>
    </row>
    <row r="3" spans="1:5">
      <c r="A3" s="266"/>
      <c r="B3" s="78" t="s">
        <v>36</v>
      </c>
      <c r="C3" s="75">
        <f>'Jan21'!AH9</f>
        <v>22.806451612903224</v>
      </c>
      <c r="D3" s="65">
        <f>'Jan21'!AH16</f>
        <v>7.5161290322580649</v>
      </c>
      <c r="E3" s="73">
        <f>'Jan21'!AH18</f>
        <v>30.322580645161292</v>
      </c>
    </row>
    <row r="4" spans="1:5">
      <c r="A4" s="266"/>
      <c r="B4" s="79" t="s">
        <v>37</v>
      </c>
      <c r="C4" s="76"/>
      <c r="D4" s="60"/>
      <c r="E4" s="74"/>
    </row>
    <row r="5" spans="1:5">
      <c r="A5" s="266"/>
      <c r="B5" s="79" t="s">
        <v>38</v>
      </c>
      <c r="C5" s="76"/>
      <c r="D5" s="60"/>
      <c r="E5" s="74"/>
    </row>
    <row r="6" spans="1:5">
      <c r="A6" s="266"/>
      <c r="B6" s="79" t="s">
        <v>39</v>
      </c>
      <c r="C6" s="76"/>
      <c r="D6" s="60"/>
      <c r="E6" s="74"/>
    </row>
    <row r="7" spans="1:5">
      <c r="A7" s="266"/>
      <c r="B7" s="79" t="s">
        <v>40</v>
      </c>
      <c r="C7" s="76"/>
      <c r="D7" s="60"/>
      <c r="E7" s="74"/>
    </row>
    <row r="8" spans="1:5">
      <c r="A8" s="266"/>
      <c r="B8" s="79" t="s">
        <v>41</v>
      </c>
      <c r="C8" s="76"/>
      <c r="D8" s="60"/>
      <c r="E8" s="74"/>
    </row>
    <row r="9" spans="1:5">
      <c r="A9" s="266"/>
      <c r="B9" s="79" t="s">
        <v>42</v>
      </c>
      <c r="C9" s="76"/>
      <c r="D9" s="60"/>
      <c r="E9" s="74"/>
    </row>
    <row r="10" spans="1:5">
      <c r="A10" s="266"/>
      <c r="B10" s="79" t="s">
        <v>43</v>
      </c>
      <c r="C10" s="76"/>
      <c r="D10" s="60"/>
      <c r="E10" s="74"/>
    </row>
    <row r="11" spans="1:5">
      <c r="A11" s="266"/>
      <c r="B11" s="79" t="s">
        <v>44</v>
      </c>
      <c r="C11" s="76"/>
      <c r="D11" s="60"/>
      <c r="E11" s="74"/>
    </row>
    <row r="12" spans="1:5">
      <c r="A12" s="266"/>
      <c r="B12" s="79" t="s">
        <v>45</v>
      </c>
      <c r="C12" s="76"/>
      <c r="D12" s="60"/>
      <c r="E12" s="74"/>
    </row>
    <row r="13" spans="1:5">
      <c r="A13" s="266"/>
      <c r="B13" s="79" t="s">
        <v>46</v>
      </c>
      <c r="C13" s="76"/>
      <c r="D13" s="60"/>
      <c r="E13" s="74"/>
    </row>
    <row r="14" spans="1:5" ht="15.75" thickBot="1">
      <c r="A14" s="266"/>
      <c r="B14" s="80" t="s">
        <v>47</v>
      </c>
      <c r="C14" s="77"/>
      <c r="D14" s="69"/>
      <c r="E14" s="37"/>
    </row>
    <row r="15" spans="1:5" ht="16.5" thickBot="1">
      <c r="A15" s="266"/>
      <c r="B15" s="62" t="s">
        <v>2</v>
      </c>
      <c r="C15" s="72">
        <f>AVERAGE(C3:C14)</f>
        <v>22.806451612903224</v>
      </c>
      <c r="D15" s="72">
        <f>AVERAGE(D3:D14)</f>
        <v>7.5161290322580649</v>
      </c>
      <c r="E15" s="72">
        <f>AVERAGE(E3:E14)</f>
        <v>30.322580645161292</v>
      </c>
    </row>
    <row r="16" spans="1:5" ht="6" customHeight="1" thickBot="1"/>
    <row r="17" spans="1:5" ht="16.5" thickBot="1">
      <c r="B17" s="258" t="s">
        <v>100</v>
      </c>
      <c r="C17" s="259"/>
      <c r="D17" s="259"/>
      <c r="E17" s="260"/>
    </row>
    <row r="18" spans="1:5" ht="15.75" thickBot="1">
      <c r="A18" s="266">
        <v>2020</v>
      </c>
      <c r="B18" s="16" t="s">
        <v>33</v>
      </c>
      <c r="C18" s="81" t="s">
        <v>101</v>
      </c>
      <c r="D18" s="71" t="s">
        <v>102</v>
      </c>
      <c r="E18" s="71" t="s">
        <v>103</v>
      </c>
    </row>
    <row r="19" spans="1:5">
      <c r="A19" s="266"/>
      <c r="B19" s="78" t="s">
        <v>36</v>
      </c>
      <c r="C19" s="75">
        <f>'Jan20'!AH10</f>
        <v>16.225806451612904</v>
      </c>
      <c r="D19" s="65">
        <f>'Jan20'!AH16</f>
        <v>5.580645161290323</v>
      </c>
      <c r="E19" s="73">
        <f>'Jan20'!AH18</f>
        <v>21.806451612903224</v>
      </c>
    </row>
    <row r="20" spans="1:5">
      <c r="A20" s="266"/>
      <c r="B20" s="79" t="s">
        <v>37</v>
      </c>
      <c r="C20" s="76">
        <f>'Fev20'!AH10</f>
        <v>15.266666666666667</v>
      </c>
      <c r="D20" s="60">
        <f>'Fev20'!AH16</f>
        <v>3.9655172413793105</v>
      </c>
      <c r="E20" s="74">
        <f>'Jan20'!AH18</f>
        <v>21.806451612903224</v>
      </c>
    </row>
    <row r="21" spans="1:5">
      <c r="A21" s="266"/>
      <c r="B21" s="79" t="s">
        <v>38</v>
      </c>
      <c r="C21" s="76">
        <f>'Mar20'!AH10</f>
        <v>17.96551724137931</v>
      </c>
      <c r="D21" s="60">
        <f>'Mar20'!AH16</f>
        <v>5.3103448275862073</v>
      </c>
      <c r="E21" s="74">
        <f>'Mar20'!AH18</f>
        <v>23.275862068965516</v>
      </c>
    </row>
    <row r="22" spans="1:5">
      <c r="A22" s="266"/>
      <c r="B22" s="79" t="s">
        <v>39</v>
      </c>
      <c r="C22" s="76">
        <f>'Abr20'!AI10</f>
        <v>20.6</v>
      </c>
      <c r="D22" s="60">
        <f>'Abr20'!AI16</f>
        <v>6.8</v>
      </c>
      <c r="E22" s="74">
        <f>'Abr20'!AI18</f>
        <v>27.4</v>
      </c>
    </row>
    <row r="23" spans="1:5">
      <c r="A23" s="266"/>
      <c r="B23" s="79" t="s">
        <v>40</v>
      </c>
      <c r="C23" s="76">
        <f>'Mai20'!AH10</f>
        <v>26.322580645161292</v>
      </c>
      <c r="D23" s="60">
        <f>'Mai20'!AH16</f>
        <v>8.5483870967741939</v>
      </c>
      <c r="E23" s="74">
        <f>'Mai20'!AH18</f>
        <v>34.87096774193548</v>
      </c>
    </row>
    <row r="24" spans="1:5">
      <c r="A24" s="266"/>
      <c r="B24" s="79" t="s">
        <v>41</v>
      </c>
      <c r="C24" s="76">
        <f>'Jun20'!AH10</f>
        <v>26.766666666666666</v>
      </c>
      <c r="D24" s="60">
        <f>'Jun20'!AH16</f>
        <v>10.6</v>
      </c>
      <c r="E24" s="74">
        <f>'Jun20'!AH18</f>
        <v>36.161290322580648</v>
      </c>
    </row>
    <row r="25" spans="1:5">
      <c r="A25" s="266"/>
      <c r="B25" s="79" t="s">
        <v>42</v>
      </c>
      <c r="C25" s="76">
        <f>'Jul20'!AH10</f>
        <v>22.35483870967742</v>
      </c>
      <c r="D25" s="60">
        <f>'Jul20'!AH16</f>
        <v>7.741935483870968</v>
      </c>
      <c r="E25" s="74">
        <f>'Jul20'!AH18</f>
        <v>30.096774193548388</v>
      </c>
    </row>
    <row r="26" spans="1:5">
      <c r="A26" s="266"/>
      <c r="B26" s="79" t="s">
        <v>43</v>
      </c>
      <c r="C26" s="76">
        <f>'Ago20'!AH10</f>
        <v>21.806451612903224</v>
      </c>
      <c r="D26" s="60">
        <f>'Ago20'!AH16</f>
        <v>8.0967741935483879</v>
      </c>
      <c r="E26" s="74">
        <f>'Ago20'!AH18</f>
        <v>29.903225806451612</v>
      </c>
    </row>
    <row r="27" spans="1:5">
      <c r="A27" s="266"/>
      <c r="B27" s="79" t="s">
        <v>44</v>
      </c>
      <c r="C27" s="76">
        <f>'Set20'!AH10</f>
        <v>18.666666666666668</v>
      </c>
      <c r="D27" s="60">
        <f>'Set20'!AH16</f>
        <v>6.333333333333333</v>
      </c>
      <c r="E27" s="74">
        <f>'Set20'!AH18</f>
        <v>25</v>
      </c>
    </row>
    <row r="28" spans="1:5">
      <c r="A28" s="266"/>
      <c r="B28" s="79" t="s">
        <v>45</v>
      </c>
      <c r="C28" s="76">
        <f>'Out20'!AH10</f>
        <v>18.06451612903226</v>
      </c>
      <c r="D28" s="60">
        <f>'Out20'!AH16</f>
        <v>5.064516129032258</v>
      </c>
      <c r="E28" s="74">
        <f>'Out20'!AH18</f>
        <v>23.129032258064516</v>
      </c>
    </row>
    <row r="29" spans="1:5">
      <c r="A29" s="266"/>
      <c r="B29" s="79" t="s">
        <v>46</v>
      </c>
      <c r="C29" s="76">
        <f>'Nov20'!AH10</f>
        <v>17.7</v>
      </c>
      <c r="D29" s="60">
        <f>'Nov20'!AH16</f>
        <v>6.6</v>
      </c>
      <c r="E29" s="74">
        <f>'Nov20'!AH18</f>
        <v>24.3</v>
      </c>
    </row>
    <row r="30" spans="1:5" ht="15.75" thickBot="1">
      <c r="A30" s="266"/>
      <c r="B30" s="80" t="s">
        <v>47</v>
      </c>
      <c r="C30" s="77">
        <f>'Dez20'!AH10</f>
        <v>18.903225806451612</v>
      </c>
      <c r="D30" s="69">
        <f>'Dez20'!AH16</f>
        <v>6.354838709677419</v>
      </c>
      <c r="E30" s="37">
        <f>'Dez20'!AH18</f>
        <v>25.258064516129032</v>
      </c>
    </row>
    <row r="31" spans="1:5" ht="16.5" thickBot="1">
      <c r="A31" s="266"/>
      <c r="B31" s="62" t="s">
        <v>2</v>
      </c>
      <c r="C31" s="72">
        <f>AVERAGE(C19:C30)</f>
        <v>20.053578049684834</v>
      </c>
      <c r="D31" s="72">
        <f>AVERAGE(D19:D30)</f>
        <v>6.7496910147077003</v>
      </c>
      <c r="E31" s="72">
        <f>AVERAGE(E19:E30)</f>
        <v>26.917343344456807</v>
      </c>
    </row>
  </sheetData>
  <mergeCells count="4">
    <mergeCell ref="B17:E17"/>
    <mergeCell ref="A18:A31"/>
    <mergeCell ref="A2:A15"/>
    <mergeCell ref="B1:E1"/>
  </mergeCells>
  <conditionalFormatting sqref="E2">
    <cfRule type="cellIs" dxfId="5" priority="1" operator="lessThan">
      <formula>0</formula>
    </cfRule>
  </conditionalFormatting>
  <conditionalFormatting sqref="E18">
    <cfRule type="cellIs" dxfId="4" priority="2" operator="lessThan">
      <formula>0</formula>
    </cfRule>
  </conditionalFormatting>
  <pageMargins left="0.51181102362204722" right="0.51181102362204722" top="1.1811023622047245" bottom="0.78740157480314965" header="0.31496062992125984" footer="0.31496062992125984"/>
  <pageSetup paperSize="9" orientation="landscape" r:id="rId1"/>
  <headerFooter>
    <oddHeader>&amp;CDEPARTAMENTO DE SERVIÇOS FUNERÁRIOS - SSP01Seção Técnica de Informações Gerenciais - SSP01.04.02</oddHead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opLeftCell="A12" zoomScaleNormal="100" workbookViewId="0">
      <selection activeCell="C19" sqref="C19:C30"/>
    </sheetView>
  </sheetViews>
  <sheetFormatPr defaultRowHeight="15"/>
  <cols>
    <col min="1" max="1" width="8" bestFit="1" customWidth="1"/>
    <col min="2" max="4" width="18.7109375" customWidth="1"/>
    <col min="5" max="5" width="9.85546875" bestFit="1" customWidth="1"/>
    <col min="6" max="6" width="10.28515625" bestFit="1" customWidth="1"/>
    <col min="7" max="7" width="2.5703125" hidden="1" customWidth="1"/>
  </cols>
  <sheetData>
    <row r="1" spans="1:6" ht="16.5" thickBot="1">
      <c r="A1" s="258" t="s">
        <v>32</v>
      </c>
      <c r="B1" s="259"/>
      <c r="C1" s="259"/>
      <c r="D1" s="259"/>
      <c r="E1" s="260"/>
      <c r="F1" s="107"/>
    </row>
    <row r="2" spans="1:6" ht="15.75" thickBot="1">
      <c r="A2" s="105" t="s">
        <v>33</v>
      </c>
      <c r="B2" s="16">
        <v>2021</v>
      </c>
      <c r="C2" s="16">
        <v>2022</v>
      </c>
      <c r="D2" s="16" t="s">
        <v>104</v>
      </c>
      <c r="E2" s="16" t="s">
        <v>35</v>
      </c>
    </row>
    <row r="3" spans="1:6">
      <c r="A3" s="3" t="s">
        <v>36</v>
      </c>
      <c r="B3" s="65">
        <f>'Jan21'!AG18</f>
        <v>936</v>
      </c>
      <c r="C3" s="65">
        <f>'Jan22'!AG19</f>
        <v>1122</v>
      </c>
      <c r="D3" s="66">
        <f>(C3-B3)/B3</f>
        <v>0.19871794871794871</v>
      </c>
      <c r="E3" s="67"/>
    </row>
    <row r="4" spans="1:6">
      <c r="A4" s="4" t="s">
        <v>37</v>
      </c>
      <c r="B4" s="60">
        <f>'Fev21'!AG18</f>
        <v>831</v>
      </c>
      <c r="C4" s="60">
        <f>'Fev22'!AG19</f>
        <v>735</v>
      </c>
      <c r="D4" s="61">
        <f t="shared" ref="D4:D14" si="0">(C4-B4)/B4</f>
        <v>-0.11552346570397112</v>
      </c>
      <c r="E4" s="68">
        <f>(C4-C3)/C3</f>
        <v>-0.34491978609625668</v>
      </c>
    </row>
    <row r="5" spans="1:6">
      <c r="A5" s="4" t="s">
        <v>38</v>
      </c>
      <c r="B5" s="60">
        <f>'mar21'!AG18</f>
        <v>1566</v>
      </c>
      <c r="C5" s="60">
        <f>'Mar22'!AG19</f>
        <v>726</v>
      </c>
      <c r="D5" s="61">
        <f t="shared" si="0"/>
        <v>-0.53639846743295017</v>
      </c>
      <c r="E5" s="68">
        <f t="shared" ref="E5:E14" si="1">(C5-C4)/C4</f>
        <v>-1.2244897959183673E-2</v>
      </c>
    </row>
    <row r="6" spans="1:6">
      <c r="A6" s="4" t="s">
        <v>39</v>
      </c>
      <c r="B6" s="60">
        <f>'Abr21'!AF18</f>
        <v>1432</v>
      </c>
      <c r="C6" s="60">
        <f>'Abr22'!AG19</f>
        <v>674</v>
      </c>
      <c r="D6" s="61">
        <f t="shared" si="0"/>
        <v>-0.52932960893854752</v>
      </c>
      <c r="E6" s="68">
        <f t="shared" si="1"/>
        <v>-7.1625344352617082E-2</v>
      </c>
    </row>
    <row r="7" spans="1:6">
      <c r="A7" s="4" t="s">
        <v>40</v>
      </c>
      <c r="B7" s="60">
        <f>'Mai21'!AG18</f>
        <v>1210</v>
      </c>
      <c r="C7" s="60">
        <f>'Mai22'!AG19</f>
        <v>811</v>
      </c>
      <c r="D7" s="61">
        <f t="shared" si="0"/>
        <v>-0.32975206611570246</v>
      </c>
      <c r="E7" s="68">
        <f t="shared" si="1"/>
        <v>0.20326409495548961</v>
      </c>
    </row>
    <row r="8" spans="1:6">
      <c r="A8" s="4" t="s">
        <v>41</v>
      </c>
      <c r="B8" s="60">
        <f>'Jun21'!AG18</f>
        <v>1126</v>
      </c>
      <c r="C8" s="60">
        <f>'JUN22'!AG19</f>
        <v>814</v>
      </c>
      <c r="D8" s="61">
        <f t="shared" si="0"/>
        <v>-0.27708703374777977</v>
      </c>
      <c r="E8" s="68">
        <f t="shared" si="1"/>
        <v>3.6991368680641184E-3</v>
      </c>
    </row>
    <row r="9" spans="1:6">
      <c r="A9" s="4" t="s">
        <v>42</v>
      </c>
      <c r="B9" s="60">
        <f>'Jul21'!AG18</f>
        <v>967</v>
      </c>
      <c r="C9" s="60">
        <f>'JUL22'!AG19</f>
        <v>771</v>
      </c>
      <c r="D9" s="61">
        <f t="shared" si="0"/>
        <v>-0.20268872802481902</v>
      </c>
      <c r="E9" s="68">
        <f t="shared" si="1"/>
        <v>-5.2825552825552825E-2</v>
      </c>
    </row>
    <row r="10" spans="1:6">
      <c r="A10" s="4" t="s">
        <v>43</v>
      </c>
      <c r="B10" s="60">
        <f>'Ago21'!AG18</f>
        <v>899</v>
      </c>
      <c r="C10" s="60">
        <f>'AGO22'!AG19</f>
        <v>750</v>
      </c>
      <c r="D10" s="61">
        <f t="shared" si="0"/>
        <v>-0.1657397107897664</v>
      </c>
      <c r="E10" s="68">
        <f t="shared" si="1"/>
        <v>-2.7237354085603113E-2</v>
      </c>
    </row>
    <row r="11" spans="1:6">
      <c r="A11" s="4" t="s">
        <v>44</v>
      </c>
      <c r="B11" s="60">
        <f>'Set21'!AG18</f>
        <v>744</v>
      </c>
      <c r="C11" s="60">
        <f>'SET22'!AG19</f>
        <v>830</v>
      </c>
      <c r="D11" s="61">
        <f t="shared" si="0"/>
        <v>0.11559139784946236</v>
      </c>
      <c r="E11" s="68">
        <f t="shared" si="1"/>
        <v>0.10666666666666667</v>
      </c>
    </row>
    <row r="12" spans="1:6">
      <c r="A12" s="4" t="s">
        <v>45</v>
      </c>
      <c r="B12" s="60">
        <f>'Out21'!AG18</f>
        <v>815</v>
      </c>
      <c r="C12" s="60">
        <f>'OUT22'!AG19</f>
        <v>770</v>
      </c>
      <c r="D12" s="61">
        <f t="shared" si="0"/>
        <v>-5.5214723926380369E-2</v>
      </c>
      <c r="E12" s="68">
        <f t="shared" si="1"/>
        <v>-7.2289156626506021E-2</v>
      </c>
    </row>
    <row r="13" spans="1:6">
      <c r="A13" s="4" t="s">
        <v>46</v>
      </c>
      <c r="B13" s="60">
        <f>'Nov21'!AG18</f>
        <v>808</v>
      </c>
      <c r="C13" s="60">
        <f>'NOV22'!AG19</f>
        <v>730</v>
      </c>
      <c r="D13" s="61">
        <f t="shared" si="0"/>
        <v>-9.6534653465346537E-2</v>
      </c>
      <c r="E13" s="68">
        <f t="shared" si="1"/>
        <v>-5.1948051948051951E-2</v>
      </c>
    </row>
    <row r="14" spans="1:6" ht="15.75" thickBot="1">
      <c r="A14" s="6" t="s">
        <v>47</v>
      </c>
      <c r="B14" s="69">
        <f>'Dez21'!AG18</f>
        <v>828</v>
      </c>
      <c r="C14" s="69">
        <f>'DEZ22'!AG19</f>
        <v>780</v>
      </c>
      <c r="D14" s="131">
        <f t="shared" si="0"/>
        <v>-5.7971014492753624E-2</v>
      </c>
      <c r="E14" s="132">
        <f t="shared" si="1"/>
        <v>6.8493150684931503E-2</v>
      </c>
    </row>
    <row r="15" spans="1:6" ht="16.5" thickBot="1">
      <c r="A15" s="62" t="s">
        <v>2</v>
      </c>
      <c r="B15" s="122">
        <f>SUM(B3:B14)</f>
        <v>12162</v>
      </c>
      <c r="C15" s="129">
        <f>SUM(C3:C14)</f>
        <v>9513</v>
      </c>
    </row>
    <row r="16" spans="1:6" ht="15.75" thickBot="1"/>
    <row r="17" spans="1:6" ht="16.5" thickBot="1">
      <c r="A17" s="258" t="s">
        <v>48</v>
      </c>
      <c r="B17" s="259"/>
      <c r="C17" s="259"/>
      <c r="D17" s="259"/>
      <c r="E17" s="259"/>
      <c r="F17" s="260"/>
    </row>
    <row r="18" spans="1:6" ht="15.75" thickBot="1">
      <c r="A18" s="137" t="s">
        <v>33</v>
      </c>
      <c r="B18" s="16">
        <v>2021</v>
      </c>
      <c r="C18" s="111">
        <v>2022</v>
      </c>
      <c r="D18" s="16" t="s">
        <v>105</v>
      </c>
      <c r="E18" s="26" t="s">
        <v>35</v>
      </c>
    </row>
    <row r="19" spans="1:6">
      <c r="A19" s="3" t="s">
        <v>36</v>
      </c>
      <c r="B19" s="65">
        <f>'Jan21'!AG9</f>
        <v>707</v>
      </c>
      <c r="C19" s="65">
        <f>'Jan22'!AG10</f>
        <v>885</v>
      </c>
      <c r="D19" s="112">
        <f>(C19-B19)/B19</f>
        <v>0.25176803394625175</v>
      </c>
      <c r="E19" s="68"/>
    </row>
    <row r="20" spans="1:6">
      <c r="A20" s="4" t="s">
        <v>37</v>
      </c>
      <c r="B20" s="60">
        <f>'Fev21'!AG9</f>
        <v>639</v>
      </c>
      <c r="C20" s="60">
        <f>'Fev22'!AG10</f>
        <v>555</v>
      </c>
      <c r="D20" s="61">
        <f t="shared" ref="D20:D30" si="2">(C20-B20)/B20</f>
        <v>-0.13145539906103287</v>
      </c>
      <c r="E20" s="68">
        <f>(C20-C19)/C19</f>
        <v>-0.3728813559322034</v>
      </c>
    </row>
    <row r="21" spans="1:6">
      <c r="A21" s="4" t="s">
        <v>38</v>
      </c>
      <c r="B21" s="60">
        <f>'mar21'!AG9</f>
        <v>1159</v>
      </c>
      <c r="C21" s="60">
        <f>'Mar22'!AG10</f>
        <v>564</v>
      </c>
      <c r="D21" s="61">
        <f t="shared" si="2"/>
        <v>-0.5133735979292493</v>
      </c>
      <c r="E21" s="68">
        <f t="shared" ref="E21:E30" si="3">(C21-C20)/C20</f>
        <v>1.6216216216216217E-2</v>
      </c>
    </row>
    <row r="22" spans="1:6">
      <c r="A22" s="4" t="s">
        <v>39</v>
      </c>
      <c r="B22" s="60">
        <f>'Abr21'!AF9</f>
        <v>1062</v>
      </c>
      <c r="C22" s="60">
        <f>'Abr22'!AG10</f>
        <v>513</v>
      </c>
      <c r="D22" s="61">
        <f t="shared" si="2"/>
        <v>-0.51694915254237284</v>
      </c>
      <c r="E22" s="68">
        <f t="shared" si="3"/>
        <v>-9.0425531914893623E-2</v>
      </c>
    </row>
    <row r="23" spans="1:6">
      <c r="A23" s="4" t="s">
        <v>40</v>
      </c>
      <c r="B23" s="60">
        <f>'Mai21'!AG9</f>
        <v>898</v>
      </c>
      <c r="C23" s="60">
        <f>'Mai22'!AG10</f>
        <v>628</v>
      </c>
      <c r="D23" s="61">
        <f t="shared" si="2"/>
        <v>-0.30066815144766146</v>
      </c>
      <c r="E23" s="68">
        <f t="shared" si="3"/>
        <v>0.22417153996101363</v>
      </c>
    </row>
    <row r="24" spans="1:6">
      <c r="A24" s="4" t="s">
        <v>41</v>
      </c>
      <c r="B24" s="60">
        <f>'Jun21'!AG9</f>
        <v>863</v>
      </c>
      <c r="C24" s="60">
        <f>'JUN22'!AG10</f>
        <v>639</v>
      </c>
      <c r="D24" s="61">
        <f t="shared" si="2"/>
        <v>-0.25955967555040554</v>
      </c>
      <c r="E24" s="68">
        <f t="shared" si="3"/>
        <v>1.751592356687898E-2</v>
      </c>
    </row>
    <row r="25" spans="1:6">
      <c r="A25" s="4" t="s">
        <v>42</v>
      </c>
      <c r="B25" s="60">
        <f>'Jul21'!AG9</f>
        <v>722</v>
      </c>
      <c r="C25" s="60">
        <f>'JUL22'!AG10</f>
        <v>594</v>
      </c>
      <c r="D25" s="61">
        <f t="shared" si="2"/>
        <v>-0.17728531855955679</v>
      </c>
      <c r="E25" s="68">
        <f t="shared" si="3"/>
        <v>-7.0422535211267609E-2</v>
      </c>
    </row>
    <row r="26" spans="1:6">
      <c r="A26" s="4" t="s">
        <v>43</v>
      </c>
      <c r="B26" s="60">
        <f>'Ago21'!AG9</f>
        <v>694</v>
      </c>
      <c r="C26" s="60">
        <f>'AGO22'!AG10</f>
        <v>594</v>
      </c>
      <c r="D26" s="61">
        <f t="shared" si="2"/>
        <v>-0.14409221902017291</v>
      </c>
      <c r="E26" s="68">
        <f t="shared" si="3"/>
        <v>0</v>
      </c>
      <c r="F26" s="58"/>
    </row>
    <row r="27" spans="1:6">
      <c r="A27" s="4" t="s">
        <v>44</v>
      </c>
      <c r="B27" s="60">
        <f>'Set21'!AG9</f>
        <v>594</v>
      </c>
      <c r="C27" s="60">
        <f>'SET22'!AG10</f>
        <v>646</v>
      </c>
      <c r="D27" s="61">
        <f t="shared" si="2"/>
        <v>8.7542087542087546E-2</v>
      </c>
      <c r="E27" s="68">
        <f t="shared" si="3"/>
        <v>8.7542087542087546E-2</v>
      </c>
      <c r="F27" s="58"/>
    </row>
    <row r="28" spans="1:6">
      <c r="A28" s="4" t="s">
        <v>45</v>
      </c>
      <c r="B28" s="60">
        <f>'Out21'!AG9</f>
        <v>635</v>
      </c>
      <c r="C28" s="60">
        <f>'OUT22'!AG10</f>
        <v>597</v>
      </c>
      <c r="D28" s="61">
        <f t="shared" si="2"/>
        <v>-5.9842519685039369E-2</v>
      </c>
      <c r="E28" s="68">
        <f t="shared" si="3"/>
        <v>-7.5851393188854491E-2</v>
      </c>
      <c r="F28" s="58"/>
    </row>
    <row r="29" spans="1:6">
      <c r="A29" s="4" t="s">
        <v>46</v>
      </c>
      <c r="B29" s="60">
        <f>'Nov21'!AG9</f>
        <v>634</v>
      </c>
      <c r="C29" s="60">
        <f>'NOV22'!AG10</f>
        <v>576</v>
      </c>
      <c r="D29" s="61">
        <f t="shared" si="2"/>
        <v>-9.1482649842271294E-2</v>
      </c>
      <c r="E29" s="68">
        <f t="shared" si="3"/>
        <v>-3.5175879396984924E-2</v>
      </c>
      <c r="F29" s="58"/>
    </row>
    <row r="30" spans="1:6" ht="15.75" thickBot="1">
      <c r="A30" s="6" t="s">
        <v>47</v>
      </c>
      <c r="B30" s="69">
        <f>'Dez21'!AG9</f>
        <v>641</v>
      </c>
      <c r="C30" s="69">
        <f>'DEZ22'!AG10</f>
        <v>619</v>
      </c>
      <c r="D30" s="131">
        <f t="shared" si="2"/>
        <v>-3.4321372854914198E-2</v>
      </c>
      <c r="E30" s="132">
        <f t="shared" si="3"/>
        <v>7.4652777777777776E-2</v>
      </c>
      <c r="F30" s="58"/>
    </row>
    <row r="31" spans="1:6" ht="16.5" thickBot="1">
      <c r="A31" s="62" t="s">
        <v>2</v>
      </c>
      <c r="B31" s="122">
        <f>SUM(B19:B30)</f>
        <v>9248</v>
      </c>
      <c r="C31" s="129">
        <f>SUM(C19:C30)</f>
        <v>7410</v>
      </c>
    </row>
  </sheetData>
  <mergeCells count="2">
    <mergeCell ref="A1:E1"/>
    <mergeCell ref="A17:F17"/>
  </mergeCells>
  <conditionalFormatting sqref="D2:E15 E16:F16 D18:E31 E32:F1048576">
    <cfRule type="cellIs" dxfId="3" priority="1" operator="lessThan">
      <formula>0</formula>
    </cfRule>
  </conditionalFormatting>
  <pageMargins left="0.23622047244094491" right="0.23622047244094491" top="1.1417322834645669" bottom="0.74803149606299213" header="0.31496062992125984" footer="0.31496062992125984"/>
  <pageSetup paperSize="9" scale="92" orientation="landscape" r:id="rId1"/>
  <headerFooter>
    <oddHeader>&amp;CDepartamento de Serviços Funerários - SSP01Seção Técnica de informações Gerenciais - SSP01.00.04&amp;R&amp;9 01/04/2021</oddHeader>
  </headerFooter>
  <colBreaks count="1" manualBreakCount="1">
    <brk id="15" max="1048575" man="1"/>
  </col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opLeftCell="A19" zoomScaleNormal="100" workbookViewId="0">
      <selection activeCell="E22" sqref="E22"/>
    </sheetView>
  </sheetViews>
  <sheetFormatPr defaultRowHeight="15"/>
  <cols>
    <col min="1" max="1" width="8" bestFit="1" customWidth="1"/>
    <col min="2" max="4" width="18.7109375" customWidth="1"/>
    <col min="5" max="5" width="9.85546875" bestFit="1" customWidth="1"/>
    <col min="6" max="6" width="10.28515625" bestFit="1" customWidth="1"/>
    <col min="7" max="7" width="2.5703125" hidden="1" customWidth="1"/>
  </cols>
  <sheetData>
    <row r="1" spans="1:6" ht="16.5" thickBot="1">
      <c r="A1" s="258" t="s">
        <v>32</v>
      </c>
      <c r="B1" s="259"/>
      <c r="C1" s="259"/>
      <c r="D1" s="259"/>
      <c r="E1" s="260"/>
      <c r="F1" s="107"/>
    </row>
    <row r="2" spans="1:6" ht="15.75" thickBot="1">
      <c r="A2" s="22" t="s">
        <v>33</v>
      </c>
      <c r="B2" s="123">
        <v>2022</v>
      </c>
      <c r="C2" s="123">
        <v>2023</v>
      </c>
      <c r="D2" s="123" t="s">
        <v>106</v>
      </c>
      <c r="E2" s="123" t="s">
        <v>35</v>
      </c>
    </row>
    <row r="3" spans="1:6" ht="5.0999999999999996" customHeight="1" thickBot="1">
      <c r="A3" s="137"/>
      <c r="B3" s="95"/>
      <c r="C3" s="95"/>
      <c r="D3" s="95"/>
      <c r="E3" s="111"/>
    </row>
    <row r="4" spans="1:6">
      <c r="A4" s="133" t="s">
        <v>36</v>
      </c>
      <c r="B4" s="134">
        <f>'Comparativo 2021 - 2022'!C3</f>
        <v>1122</v>
      </c>
      <c r="C4" s="135">
        <f>'JAN23'!AG20</f>
        <v>709</v>
      </c>
      <c r="D4" s="112">
        <f>(C4-B4)/B4</f>
        <v>-0.3680926916221034</v>
      </c>
      <c r="E4" s="136"/>
    </row>
    <row r="5" spans="1:6">
      <c r="A5" s="124" t="s">
        <v>37</v>
      </c>
      <c r="B5" s="127">
        <f>'Comparativo 2021 - 2022'!C4</f>
        <v>735</v>
      </c>
      <c r="C5" s="126"/>
      <c r="D5" s="61">
        <f t="shared" ref="D5:D15" si="0">(C5-B5)/B5</f>
        <v>-1</v>
      </c>
      <c r="E5" s="68">
        <f>(C5-C4)/C4</f>
        <v>-1</v>
      </c>
    </row>
    <row r="6" spans="1:6">
      <c r="A6" s="124" t="s">
        <v>38</v>
      </c>
      <c r="B6" s="127">
        <f>'Comparativo 2021 - 2022'!C5</f>
        <v>726</v>
      </c>
      <c r="C6" s="126"/>
      <c r="D6" s="61">
        <f t="shared" si="0"/>
        <v>-1</v>
      </c>
      <c r="E6" s="68" t="e">
        <f t="shared" ref="E6:E15" si="1">(C6-C5)/C5</f>
        <v>#DIV/0!</v>
      </c>
    </row>
    <row r="7" spans="1:6">
      <c r="A7" s="124" t="s">
        <v>39</v>
      </c>
      <c r="B7" s="127">
        <f>'Comparativo 2021 - 2022'!C6</f>
        <v>674</v>
      </c>
      <c r="C7" s="126"/>
      <c r="D7" s="61">
        <f t="shared" si="0"/>
        <v>-1</v>
      </c>
      <c r="E7" s="68" t="e">
        <f t="shared" si="1"/>
        <v>#DIV/0!</v>
      </c>
    </row>
    <row r="8" spans="1:6">
      <c r="A8" s="124" t="s">
        <v>40</v>
      </c>
      <c r="B8" s="127">
        <f>'Comparativo 2021 - 2022'!C7</f>
        <v>811</v>
      </c>
      <c r="C8" s="126"/>
      <c r="D8" s="61">
        <f t="shared" si="0"/>
        <v>-1</v>
      </c>
      <c r="E8" s="68" t="e">
        <f t="shared" si="1"/>
        <v>#DIV/0!</v>
      </c>
    </row>
    <row r="9" spans="1:6">
      <c r="A9" s="124" t="s">
        <v>41</v>
      </c>
      <c r="B9" s="127">
        <f>'Comparativo 2021 - 2022'!C8</f>
        <v>814</v>
      </c>
      <c r="C9" s="126"/>
      <c r="D9" s="61">
        <f t="shared" si="0"/>
        <v>-1</v>
      </c>
      <c r="E9" s="68" t="e">
        <f t="shared" si="1"/>
        <v>#DIV/0!</v>
      </c>
    </row>
    <row r="10" spans="1:6">
      <c r="A10" s="124" t="s">
        <v>42</v>
      </c>
      <c r="B10" s="127">
        <f>'Comparativo 2021 - 2022'!C9</f>
        <v>771</v>
      </c>
      <c r="C10" s="126"/>
      <c r="D10" s="61">
        <f t="shared" si="0"/>
        <v>-1</v>
      </c>
      <c r="E10" s="68" t="e">
        <f t="shared" si="1"/>
        <v>#DIV/0!</v>
      </c>
    </row>
    <row r="11" spans="1:6">
      <c r="A11" s="124" t="s">
        <v>43</v>
      </c>
      <c r="B11" s="127">
        <f>'Comparativo 2021 - 2022'!C10</f>
        <v>750</v>
      </c>
      <c r="C11" s="126"/>
      <c r="D11" s="61">
        <f t="shared" si="0"/>
        <v>-1</v>
      </c>
      <c r="E11" s="68" t="e">
        <f t="shared" si="1"/>
        <v>#DIV/0!</v>
      </c>
    </row>
    <row r="12" spans="1:6">
      <c r="A12" s="124" t="s">
        <v>44</v>
      </c>
      <c r="B12" s="127">
        <f>'Comparativo 2021 - 2022'!C11</f>
        <v>830</v>
      </c>
      <c r="C12" s="126"/>
      <c r="D12" s="61">
        <f t="shared" si="0"/>
        <v>-1</v>
      </c>
      <c r="E12" s="68" t="e">
        <f t="shared" si="1"/>
        <v>#DIV/0!</v>
      </c>
    </row>
    <row r="13" spans="1:6">
      <c r="A13" s="124" t="s">
        <v>45</v>
      </c>
      <c r="B13" s="127">
        <f>'Comparativo 2021 - 2022'!C12</f>
        <v>770</v>
      </c>
      <c r="C13" s="126"/>
      <c r="D13" s="61">
        <f t="shared" si="0"/>
        <v>-1</v>
      </c>
      <c r="E13" s="68" t="e">
        <f t="shared" si="1"/>
        <v>#DIV/0!</v>
      </c>
    </row>
    <row r="14" spans="1:6">
      <c r="A14" s="124" t="s">
        <v>46</v>
      </c>
      <c r="B14" s="127">
        <f>'Comparativo 2021 - 2022'!C13</f>
        <v>730</v>
      </c>
      <c r="C14" s="126"/>
      <c r="D14" s="61">
        <f t="shared" si="0"/>
        <v>-1</v>
      </c>
      <c r="E14" s="68" t="e">
        <f t="shared" si="1"/>
        <v>#DIV/0!</v>
      </c>
    </row>
    <row r="15" spans="1:6" ht="15.75" thickBot="1">
      <c r="A15" s="125" t="s">
        <v>47</v>
      </c>
      <c r="B15" s="128">
        <f>'Comparativo 2021 - 2022'!C14</f>
        <v>780</v>
      </c>
      <c r="C15" s="130"/>
      <c r="D15" s="131">
        <f t="shared" si="0"/>
        <v>-1</v>
      </c>
      <c r="E15" s="132" t="e">
        <f t="shared" si="1"/>
        <v>#DIV/0!</v>
      </c>
    </row>
    <row r="16" spans="1:6" ht="16.5" thickBot="1">
      <c r="A16" s="62" t="s">
        <v>2</v>
      </c>
      <c r="B16" s="122">
        <f>SUM(B4:B15)</f>
        <v>9513</v>
      </c>
      <c r="C16" s="129">
        <f>SUM(C4:C15)</f>
        <v>709</v>
      </c>
    </row>
    <row r="17" spans="1:6" ht="15.75" thickBot="1"/>
    <row r="18" spans="1:6" ht="16.5" thickBot="1">
      <c r="A18" s="258" t="s">
        <v>48</v>
      </c>
      <c r="B18" s="259"/>
      <c r="C18" s="259"/>
      <c r="D18" s="259"/>
      <c r="E18" s="260"/>
    </row>
    <row r="19" spans="1:6" ht="15.75" thickBot="1">
      <c r="A19" s="22" t="s">
        <v>33</v>
      </c>
      <c r="B19" s="123">
        <v>2022</v>
      </c>
      <c r="C19" s="81">
        <v>2023</v>
      </c>
      <c r="D19" s="71" t="s">
        <v>98</v>
      </c>
      <c r="E19" s="71" t="s">
        <v>35</v>
      </c>
    </row>
    <row r="20" spans="1:6" ht="5.0999999999999996" customHeight="1" thickBot="1">
      <c r="A20" s="137"/>
      <c r="B20" s="95"/>
      <c r="C20" s="95"/>
      <c r="D20" s="95"/>
      <c r="E20" s="111"/>
    </row>
    <row r="21" spans="1:6">
      <c r="A21" s="133" t="s">
        <v>36</v>
      </c>
      <c r="B21" s="134">
        <f>'Comparativo 2021 - 2022'!C19</f>
        <v>885</v>
      </c>
      <c r="C21" s="135">
        <f>'JAN23'!AG10</f>
        <v>559</v>
      </c>
      <c r="D21" s="112">
        <f>(C21-B21)/B21</f>
        <v>-0.36836158192090396</v>
      </c>
      <c r="E21" s="136"/>
    </row>
    <row r="22" spans="1:6">
      <c r="A22" s="124" t="s">
        <v>37</v>
      </c>
      <c r="B22" s="127">
        <f>'Comparativo 2021 - 2022'!C20</f>
        <v>555</v>
      </c>
      <c r="C22" s="126"/>
      <c r="D22" s="61">
        <f t="shared" ref="D22:D32" si="2">(C22-B22)/B22</f>
        <v>-1</v>
      </c>
      <c r="E22" s="68">
        <f>(C22-C21)/C21</f>
        <v>-1</v>
      </c>
    </row>
    <row r="23" spans="1:6">
      <c r="A23" s="124" t="s">
        <v>38</v>
      </c>
      <c r="B23" s="127">
        <f>'Comparativo 2021 - 2022'!C21</f>
        <v>564</v>
      </c>
      <c r="C23" s="126"/>
      <c r="D23" s="61">
        <f t="shared" si="2"/>
        <v>-1</v>
      </c>
      <c r="E23" s="68" t="e">
        <f t="shared" ref="E23:E32" si="3">(C23-C22)/C22</f>
        <v>#DIV/0!</v>
      </c>
    </row>
    <row r="24" spans="1:6">
      <c r="A24" s="124" t="s">
        <v>39</v>
      </c>
      <c r="B24" s="127">
        <f>'Comparativo 2021 - 2022'!C22</f>
        <v>513</v>
      </c>
      <c r="C24" s="126"/>
      <c r="D24" s="61">
        <f t="shared" si="2"/>
        <v>-1</v>
      </c>
      <c r="E24" s="68" t="e">
        <f t="shared" si="3"/>
        <v>#DIV/0!</v>
      </c>
    </row>
    <row r="25" spans="1:6">
      <c r="A25" s="124" t="s">
        <v>40</v>
      </c>
      <c r="B25" s="127">
        <f>'Comparativo 2021 - 2022'!C23</f>
        <v>628</v>
      </c>
      <c r="C25" s="126"/>
      <c r="D25" s="61">
        <f t="shared" si="2"/>
        <v>-1</v>
      </c>
      <c r="E25" s="68" t="e">
        <f t="shared" si="3"/>
        <v>#DIV/0!</v>
      </c>
    </row>
    <row r="26" spans="1:6">
      <c r="A26" s="124" t="s">
        <v>41</v>
      </c>
      <c r="B26" s="127">
        <f>'Comparativo 2021 - 2022'!C24</f>
        <v>639</v>
      </c>
      <c r="C26" s="126"/>
      <c r="D26" s="61">
        <f t="shared" si="2"/>
        <v>-1</v>
      </c>
      <c r="E26" s="68" t="e">
        <f t="shared" si="3"/>
        <v>#DIV/0!</v>
      </c>
    </row>
    <row r="27" spans="1:6">
      <c r="A27" s="124" t="s">
        <v>42</v>
      </c>
      <c r="B27" s="127">
        <f>'Comparativo 2021 - 2022'!C25</f>
        <v>594</v>
      </c>
      <c r="C27" s="126"/>
      <c r="D27" s="61">
        <f t="shared" si="2"/>
        <v>-1</v>
      </c>
      <c r="E27" s="68" t="e">
        <f t="shared" si="3"/>
        <v>#DIV/0!</v>
      </c>
    </row>
    <row r="28" spans="1:6">
      <c r="A28" s="124" t="s">
        <v>43</v>
      </c>
      <c r="B28" s="127">
        <f>'Comparativo 2021 - 2022'!C26</f>
        <v>594</v>
      </c>
      <c r="C28" s="126"/>
      <c r="D28" s="61">
        <f t="shared" si="2"/>
        <v>-1</v>
      </c>
      <c r="E28" s="68" t="e">
        <f t="shared" si="3"/>
        <v>#DIV/0!</v>
      </c>
      <c r="F28" s="58"/>
    </row>
    <row r="29" spans="1:6">
      <c r="A29" s="124" t="s">
        <v>44</v>
      </c>
      <c r="B29" s="127">
        <f>'Comparativo 2021 - 2022'!C27</f>
        <v>646</v>
      </c>
      <c r="C29" s="126"/>
      <c r="D29" s="61">
        <f t="shared" si="2"/>
        <v>-1</v>
      </c>
      <c r="E29" s="68" t="e">
        <f t="shared" si="3"/>
        <v>#DIV/0!</v>
      </c>
      <c r="F29" s="58"/>
    </row>
    <row r="30" spans="1:6">
      <c r="A30" s="124" t="s">
        <v>45</v>
      </c>
      <c r="B30" s="127">
        <f>'Comparativo 2021 - 2022'!C28</f>
        <v>597</v>
      </c>
      <c r="C30" s="126"/>
      <c r="D30" s="61">
        <f t="shared" si="2"/>
        <v>-1</v>
      </c>
      <c r="E30" s="68" t="e">
        <f t="shared" si="3"/>
        <v>#DIV/0!</v>
      </c>
      <c r="F30" s="58"/>
    </row>
    <row r="31" spans="1:6">
      <c r="A31" s="124" t="s">
        <v>46</v>
      </c>
      <c r="B31" s="127">
        <f>'Comparativo 2021 - 2022'!C29</f>
        <v>576</v>
      </c>
      <c r="C31" s="126"/>
      <c r="D31" s="61">
        <f t="shared" si="2"/>
        <v>-1</v>
      </c>
      <c r="E31" s="68" t="e">
        <f t="shared" si="3"/>
        <v>#DIV/0!</v>
      </c>
      <c r="F31" s="58"/>
    </row>
    <row r="32" spans="1:6" ht="15.75" thickBot="1">
      <c r="A32" s="125" t="s">
        <v>47</v>
      </c>
      <c r="B32" s="128">
        <f>'Comparativo 2021 - 2022'!C30</f>
        <v>619</v>
      </c>
      <c r="C32" s="130"/>
      <c r="D32" s="131">
        <f t="shared" si="2"/>
        <v>-1</v>
      </c>
      <c r="E32" s="132" t="e">
        <f t="shared" si="3"/>
        <v>#DIV/0!</v>
      </c>
      <c r="F32" s="58"/>
    </row>
    <row r="33" spans="1:3" ht="16.5" thickBot="1">
      <c r="A33" s="62" t="s">
        <v>2</v>
      </c>
      <c r="B33" s="122">
        <f>SUM(B21:B32)</f>
        <v>7410</v>
      </c>
      <c r="C33" s="129">
        <f>SUM(C21:C32)</f>
        <v>559</v>
      </c>
    </row>
  </sheetData>
  <mergeCells count="2">
    <mergeCell ref="A1:E1"/>
    <mergeCell ref="A18:E18"/>
  </mergeCells>
  <conditionalFormatting sqref="D2:E16 E17:F17 D19:E33 E34:F1048576">
    <cfRule type="cellIs" dxfId="2" priority="1" operator="lessThan">
      <formula>0</formula>
    </cfRule>
  </conditionalFormatting>
  <pageMargins left="0.23622047244094491" right="0.23622047244094491" top="1.1417322834645669" bottom="0.74803149606299213" header="0.31496062992125984" footer="0.31496062992125984"/>
  <pageSetup paperSize="9" scale="92" orientation="landscape" r:id="rId1"/>
  <headerFooter>
    <oddHeader>&amp;CDepartamento de Serviços Funerários - SSP01Seção Técnica de informações Gerenciais - SSP01.00.04&amp;R&amp;9 01/04/2021</oddHeader>
  </headerFooter>
  <colBreaks count="1" manualBreakCount="1">
    <brk id="15" max="1048575" man="1"/>
  </col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AH23"/>
  <sheetViews>
    <sheetView zoomScaleNormal="100" workbookViewId="0">
      <selection activeCell="AF4" sqref="AF4:AF8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15" style="1" customWidth="1"/>
    <col min="33" max="16384" width="9.42578125" style="1"/>
  </cols>
  <sheetData>
    <row r="1" spans="1:33" ht="19.5" thickBot="1">
      <c r="A1" s="264" t="s">
        <v>0</v>
      </c>
      <c r="B1" s="250" t="s">
        <v>149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</row>
    <row r="2" spans="1:33" ht="15.75" thickBot="1">
      <c r="A2" s="265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6" t="s">
        <v>2</v>
      </c>
      <c r="AG2" s="16" t="s">
        <v>3</v>
      </c>
    </row>
    <row r="3" spans="1:33" ht="20.25" customHeight="1" thickBot="1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3"/>
    </row>
    <row r="4" spans="1:33">
      <c r="A4" s="3" t="s">
        <v>5</v>
      </c>
      <c r="B4" s="21">
        <v>19</v>
      </c>
      <c r="C4" s="21">
        <v>20</v>
      </c>
      <c r="D4" s="21">
        <v>16</v>
      </c>
      <c r="E4" s="21">
        <v>15</v>
      </c>
      <c r="F4" s="21">
        <v>10</v>
      </c>
      <c r="G4" s="21">
        <v>17</v>
      </c>
      <c r="H4" s="21">
        <v>18</v>
      </c>
      <c r="I4" s="21">
        <v>19</v>
      </c>
      <c r="J4" s="21">
        <v>16</v>
      </c>
      <c r="K4" s="21">
        <v>19</v>
      </c>
      <c r="L4" s="21">
        <v>20</v>
      </c>
      <c r="M4" s="21">
        <v>13</v>
      </c>
      <c r="N4" s="21">
        <v>11</v>
      </c>
      <c r="O4" s="21">
        <v>18</v>
      </c>
      <c r="P4" s="21">
        <v>18</v>
      </c>
      <c r="Q4" s="21">
        <v>11</v>
      </c>
      <c r="R4" s="10">
        <v>17</v>
      </c>
      <c r="S4" s="10">
        <v>20</v>
      </c>
      <c r="T4" s="10">
        <v>18</v>
      </c>
      <c r="U4" s="10">
        <v>22</v>
      </c>
      <c r="V4" s="10">
        <v>28</v>
      </c>
      <c r="W4" s="10">
        <v>11</v>
      </c>
      <c r="X4" s="10">
        <v>14</v>
      </c>
      <c r="Y4" s="10">
        <v>15</v>
      </c>
      <c r="Z4" s="10">
        <v>15</v>
      </c>
      <c r="AA4" s="10">
        <v>18</v>
      </c>
      <c r="AB4" s="10">
        <v>11</v>
      </c>
      <c r="AC4" s="10">
        <v>17</v>
      </c>
      <c r="AD4" s="10">
        <v>16</v>
      </c>
      <c r="AE4" s="10">
        <v>10</v>
      </c>
      <c r="AF4" s="117">
        <f>SUM(B4:AE4)</f>
        <v>492</v>
      </c>
      <c r="AG4" s="41">
        <f>ROUND(AVERAGE(B4:AE4),0)</f>
        <v>16</v>
      </c>
    </row>
    <row r="5" spans="1:33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1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1</v>
      </c>
      <c r="AD5" s="45">
        <v>0</v>
      </c>
      <c r="AE5" s="45">
        <v>0</v>
      </c>
      <c r="AF5" s="118">
        <f>SUM(B5:AE5)</f>
        <v>3</v>
      </c>
      <c r="AG5" s="42">
        <f>ROUND(AVERAGE(B5:AE5),0)</f>
        <v>0</v>
      </c>
    </row>
    <row r="6" spans="1:33">
      <c r="A6" s="4" t="s">
        <v>6</v>
      </c>
      <c r="B6" s="20">
        <v>12</v>
      </c>
      <c r="C6" s="20">
        <v>4</v>
      </c>
      <c r="D6" s="20">
        <v>6</v>
      </c>
      <c r="E6" s="20">
        <v>10</v>
      </c>
      <c r="F6" s="20">
        <v>7</v>
      </c>
      <c r="G6" s="20">
        <v>5</v>
      </c>
      <c r="H6" s="20">
        <v>10</v>
      </c>
      <c r="I6" s="20">
        <v>8</v>
      </c>
      <c r="J6" s="20">
        <v>6</v>
      </c>
      <c r="K6" s="20">
        <v>7</v>
      </c>
      <c r="L6" s="20">
        <v>9</v>
      </c>
      <c r="M6" s="20">
        <v>8</v>
      </c>
      <c r="N6" s="20">
        <v>8</v>
      </c>
      <c r="O6" s="20">
        <v>5</v>
      </c>
      <c r="P6" s="20">
        <v>8</v>
      </c>
      <c r="Q6" s="20">
        <v>6</v>
      </c>
      <c r="R6" s="2">
        <v>7</v>
      </c>
      <c r="S6" s="2">
        <v>5</v>
      </c>
      <c r="T6" s="20">
        <v>4</v>
      </c>
      <c r="U6" s="2">
        <v>8</v>
      </c>
      <c r="V6" s="2">
        <v>3</v>
      </c>
      <c r="W6" s="2">
        <v>3</v>
      </c>
      <c r="X6" s="2">
        <v>5</v>
      </c>
      <c r="Y6" s="2">
        <v>7</v>
      </c>
      <c r="Z6" s="2">
        <v>7</v>
      </c>
      <c r="AA6" s="2">
        <v>3</v>
      </c>
      <c r="AB6" s="2">
        <v>4</v>
      </c>
      <c r="AC6" s="2">
        <v>8</v>
      </c>
      <c r="AD6" s="2">
        <v>8</v>
      </c>
      <c r="AE6" s="2">
        <v>4</v>
      </c>
      <c r="AF6" s="118">
        <f>SUM(B6:AE6)</f>
        <v>195</v>
      </c>
      <c r="AG6" s="42">
        <f>ROUND(AVERAGE(B6:AE6),0)</f>
        <v>7</v>
      </c>
    </row>
    <row r="7" spans="1:33">
      <c r="A7" s="4" t="s">
        <v>7</v>
      </c>
      <c r="B7" s="2">
        <v>0</v>
      </c>
      <c r="C7" s="2">
        <v>0</v>
      </c>
      <c r="D7" s="2">
        <v>3</v>
      </c>
      <c r="E7" s="2">
        <v>2</v>
      </c>
      <c r="F7" s="2">
        <v>2</v>
      </c>
      <c r="G7" s="2">
        <v>1</v>
      </c>
      <c r="H7" s="20">
        <v>2</v>
      </c>
      <c r="I7" s="2">
        <v>2</v>
      </c>
      <c r="J7" s="2">
        <v>0</v>
      </c>
      <c r="K7" s="2">
        <v>0</v>
      </c>
      <c r="L7" s="2">
        <v>3</v>
      </c>
      <c r="M7" s="2">
        <v>2</v>
      </c>
      <c r="N7" s="2">
        <v>2</v>
      </c>
      <c r="O7" s="2">
        <v>0</v>
      </c>
      <c r="P7" s="20">
        <v>0</v>
      </c>
      <c r="Q7" s="2">
        <v>2</v>
      </c>
      <c r="R7" s="2">
        <v>0</v>
      </c>
      <c r="S7" s="2">
        <v>2</v>
      </c>
      <c r="T7" s="2">
        <v>3</v>
      </c>
      <c r="U7" s="2">
        <v>0</v>
      </c>
      <c r="V7" s="2">
        <v>1</v>
      </c>
      <c r="W7" s="2">
        <v>1</v>
      </c>
      <c r="X7" s="2">
        <v>0</v>
      </c>
      <c r="Y7" s="2">
        <v>1</v>
      </c>
      <c r="Z7" s="2">
        <v>1</v>
      </c>
      <c r="AA7" s="2">
        <v>2</v>
      </c>
      <c r="AB7" s="2">
        <v>1</v>
      </c>
      <c r="AC7" s="2">
        <v>1</v>
      </c>
      <c r="AD7" s="2">
        <v>1</v>
      </c>
      <c r="AE7" s="2">
        <v>0</v>
      </c>
      <c r="AF7" s="118">
        <f>SUM(B7:AE7)</f>
        <v>35</v>
      </c>
      <c r="AG7" s="42">
        <f>ROUND(AVERAGE(B7:AE7),0)</f>
        <v>1</v>
      </c>
    </row>
    <row r="8" spans="1:33" ht="15.75" thickBot="1">
      <c r="A8" s="6" t="s">
        <v>8</v>
      </c>
      <c r="B8" s="7">
        <v>0</v>
      </c>
      <c r="C8" s="7">
        <v>0</v>
      </c>
      <c r="D8" s="7">
        <v>1</v>
      </c>
      <c r="E8" s="7">
        <v>0</v>
      </c>
      <c r="F8" s="7">
        <v>1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119">
        <f>SUM(B8:AE8)</f>
        <v>5</v>
      </c>
      <c r="AG8" s="42">
        <f>ROUND(AVERAGE(B8:AE8),0)</f>
        <v>0</v>
      </c>
    </row>
    <row r="9" spans="1:33" ht="3" customHeight="1" thickBot="1">
      <c r="A9" s="5"/>
      <c r="AF9" s="25"/>
      <c r="AG9" s="25"/>
    </row>
    <row r="10" spans="1:33" ht="15.75" thickBot="1">
      <c r="A10" s="8" t="s">
        <v>2</v>
      </c>
      <c r="B10" s="9">
        <f>IF(B4&lt;&gt;"",SUM(B4:B8),"")</f>
        <v>31</v>
      </c>
      <c r="C10" s="9">
        <f t="shared" ref="C10:AE10" si="0">IF(C4&lt;&gt;"",SUM(C4:C8),"")</f>
        <v>24</v>
      </c>
      <c r="D10" s="9">
        <f t="shared" si="0"/>
        <v>26</v>
      </c>
      <c r="E10" s="9">
        <f t="shared" si="0"/>
        <v>27</v>
      </c>
      <c r="F10" s="9">
        <f t="shared" si="0"/>
        <v>20</v>
      </c>
      <c r="G10" s="9">
        <f t="shared" si="0"/>
        <v>23</v>
      </c>
      <c r="H10" s="9">
        <f t="shared" si="0"/>
        <v>31</v>
      </c>
      <c r="I10" s="9">
        <f t="shared" si="0"/>
        <v>29</v>
      </c>
      <c r="J10" s="9">
        <f t="shared" si="0"/>
        <v>22</v>
      </c>
      <c r="K10" s="9">
        <f t="shared" si="0"/>
        <v>26</v>
      </c>
      <c r="L10" s="9">
        <f t="shared" si="0"/>
        <v>33</v>
      </c>
      <c r="M10" s="9">
        <f t="shared" si="0"/>
        <v>23</v>
      </c>
      <c r="N10" s="9">
        <f t="shared" si="0"/>
        <v>21</v>
      </c>
      <c r="O10" s="9">
        <f t="shared" si="0"/>
        <v>23</v>
      </c>
      <c r="P10" s="9">
        <f t="shared" si="0"/>
        <v>26</v>
      </c>
      <c r="Q10" s="9">
        <f t="shared" si="0"/>
        <v>19</v>
      </c>
      <c r="R10" s="9">
        <f t="shared" si="0"/>
        <v>24</v>
      </c>
      <c r="S10" s="9">
        <f t="shared" si="0"/>
        <v>28</v>
      </c>
      <c r="T10" s="9">
        <f t="shared" si="0"/>
        <v>25</v>
      </c>
      <c r="U10" s="9">
        <f t="shared" si="0"/>
        <v>30</v>
      </c>
      <c r="V10" s="9">
        <f t="shared" si="0"/>
        <v>32</v>
      </c>
      <c r="W10" s="9">
        <f t="shared" si="0"/>
        <v>15</v>
      </c>
      <c r="X10" s="9">
        <f t="shared" si="0"/>
        <v>19</v>
      </c>
      <c r="Y10" s="9">
        <f t="shared" si="0"/>
        <v>23</v>
      </c>
      <c r="Z10" s="9">
        <f t="shared" si="0"/>
        <v>23</v>
      </c>
      <c r="AA10" s="9">
        <f t="shared" si="0"/>
        <v>24</v>
      </c>
      <c r="AB10" s="9">
        <f t="shared" si="0"/>
        <v>17</v>
      </c>
      <c r="AC10" s="9">
        <f t="shared" si="0"/>
        <v>27</v>
      </c>
      <c r="AD10" s="9">
        <f t="shared" si="0"/>
        <v>25</v>
      </c>
      <c r="AE10" s="9">
        <f t="shared" si="0"/>
        <v>14</v>
      </c>
      <c r="AF10" s="16">
        <f>SUM(B10:AE10)</f>
        <v>730</v>
      </c>
      <c r="AG10" s="44">
        <f>SUM(AG4:AG9)</f>
        <v>24</v>
      </c>
    </row>
    <row r="11" spans="1:33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3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5"/>
    </row>
    <row r="13" spans="1:33">
      <c r="A13" s="3" t="s">
        <v>17</v>
      </c>
      <c r="B13" s="159">
        <v>1</v>
      </c>
      <c r="C13" s="159">
        <v>1</v>
      </c>
      <c r="D13" s="159">
        <v>0</v>
      </c>
      <c r="E13" s="159">
        <v>0</v>
      </c>
      <c r="F13" s="159">
        <v>0</v>
      </c>
      <c r="G13" s="159">
        <v>3</v>
      </c>
      <c r="H13" s="159">
        <v>0</v>
      </c>
      <c r="I13" s="159">
        <v>1</v>
      </c>
      <c r="J13" s="159">
        <v>1</v>
      </c>
      <c r="K13" s="159">
        <v>1</v>
      </c>
      <c r="L13" s="21">
        <v>0</v>
      </c>
      <c r="M13" s="21">
        <v>1</v>
      </c>
      <c r="N13" s="21">
        <v>2</v>
      </c>
      <c r="O13" s="21">
        <v>1</v>
      </c>
      <c r="P13" s="21">
        <v>0</v>
      </c>
      <c r="Q13" s="21">
        <v>0</v>
      </c>
      <c r="R13" s="21">
        <v>0</v>
      </c>
      <c r="S13" s="10">
        <v>0</v>
      </c>
      <c r="T13" s="10">
        <v>1</v>
      </c>
      <c r="U13" s="10">
        <v>1</v>
      </c>
      <c r="V13" s="10">
        <v>0</v>
      </c>
      <c r="W13" s="10">
        <v>1</v>
      </c>
      <c r="X13" s="10">
        <v>1</v>
      </c>
      <c r="Y13" s="21">
        <v>0</v>
      </c>
      <c r="Z13" s="21">
        <v>0</v>
      </c>
      <c r="AA13" s="21">
        <v>1</v>
      </c>
      <c r="AB13" s="21">
        <v>1</v>
      </c>
      <c r="AC13" s="21">
        <v>0</v>
      </c>
      <c r="AD13" s="21">
        <v>0</v>
      </c>
      <c r="AE13" s="21">
        <v>0</v>
      </c>
      <c r="AF13" s="243">
        <f>SUM(B13:AE13)</f>
        <v>18</v>
      </c>
      <c r="AG13" s="241">
        <f>ROUND(AVERAGE(B13:AE13),0)</f>
        <v>1</v>
      </c>
    </row>
    <row r="14" spans="1:33">
      <c r="A14" s="4" t="s">
        <v>81</v>
      </c>
      <c r="B14" s="20">
        <v>0</v>
      </c>
      <c r="C14" s="20">
        <v>1</v>
      </c>
      <c r="D14" s="20">
        <v>0</v>
      </c>
      <c r="E14" s="20">
        <v>0</v>
      </c>
      <c r="F14" s="20">
        <v>1</v>
      </c>
      <c r="G14" s="20">
        <v>1</v>
      </c>
      <c r="H14" s="20">
        <v>0</v>
      </c>
      <c r="I14" s="20">
        <v>2</v>
      </c>
      <c r="J14" s="20">
        <v>3</v>
      </c>
      <c r="K14" s="20">
        <v>0</v>
      </c>
      <c r="L14" s="20">
        <v>1</v>
      </c>
      <c r="M14" s="20">
        <v>0</v>
      </c>
      <c r="N14" s="20">
        <v>3</v>
      </c>
      <c r="O14" s="20">
        <v>1</v>
      </c>
      <c r="P14" s="20">
        <v>2</v>
      </c>
      <c r="Q14" s="20">
        <v>1</v>
      </c>
      <c r="R14" s="20">
        <v>2</v>
      </c>
      <c r="S14" s="20">
        <v>5</v>
      </c>
      <c r="T14" s="20">
        <v>0</v>
      </c>
      <c r="U14" s="20">
        <v>0</v>
      </c>
      <c r="V14" s="20">
        <v>1</v>
      </c>
      <c r="W14" s="20">
        <v>1</v>
      </c>
      <c r="X14" s="20">
        <v>3</v>
      </c>
      <c r="Y14" s="20">
        <v>0</v>
      </c>
      <c r="Z14" s="20">
        <v>0</v>
      </c>
      <c r="AA14" s="20">
        <v>0</v>
      </c>
      <c r="AB14" s="20">
        <v>1</v>
      </c>
      <c r="AC14" s="20">
        <v>0</v>
      </c>
      <c r="AD14" s="20">
        <v>0</v>
      </c>
      <c r="AE14" s="20">
        <v>2</v>
      </c>
      <c r="AF14" s="242">
        <f>SUM(B14:AE14)</f>
        <v>31</v>
      </c>
      <c r="AG14" s="42">
        <f>ROUND(AVERAGE(B14:AE14),0)</f>
        <v>1</v>
      </c>
    </row>
    <row r="15" spans="1:33">
      <c r="A15" s="4" t="s">
        <v>50</v>
      </c>
      <c r="B15" s="20">
        <v>4</v>
      </c>
      <c r="C15" s="20">
        <v>4</v>
      </c>
      <c r="D15" s="20">
        <v>2</v>
      </c>
      <c r="E15" s="20">
        <v>1</v>
      </c>
      <c r="F15" s="20">
        <v>3</v>
      </c>
      <c r="G15" s="20">
        <v>2</v>
      </c>
      <c r="H15" s="20">
        <v>3</v>
      </c>
      <c r="I15" s="20">
        <v>4</v>
      </c>
      <c r="J15" s="20">
        <v>3</v>
      </c>
      <c r="K15" s="20">
        <v>7</v>
      </c>
      <c r="L15" s="20">
        <v>3</v>
      </c>
      <c r="M15" s="20">
        <v>4</v>
      </c>
      <c r="N15" s="20">
        <v>3</v>
      </c>
      <c r="O15" s="20">
        <v>1</v>
      </c>
      <c r="P15" s="20">
        <v>2</v>
      </c>
      <c r="Q15" s="20">
        <v>3</v>
      </c>
      <c r="R15" s="20">
        <v>1</v>
      </c>
      <c r="S15" s="20">
        <v>4</v>
      </c>
      <c r="T15" s="20">
        <v>4</v>
      </c>
      <c r="U15" s="20">
        <v>4</v>
      </c>
      <c r="V15" s="20">
        <v>0</v>
      </c>
      <c r="W15" s="20">
        <v>4</v>
      </c>
      <c r="X15" s="20">
        <v>3</v>
      </c>
      <c r="Y15" s="20">
        <v>2</v>
      </c>
      <c r="Z15" s="20">
        <v>4</v>
      </c>
      <c r="AA15" s="20">
        <v>8</v>
      </c>
      <c r="AB15" s="20">
        <v>4</v>
      </c>
      <c r="AC15" s="20">
        <v>5</v>
      </c>
      <c r="AD15" s="20">
        <v>6</v>
      </c>
      <c r="AE15" s="20">
        <v>4</v>
      </c>
      <c r="AF15" s="242">
        <f>SUM(B15:AE15)</f>
        <v>102</v>
      </c>
      <c r="AG15" s="42">
        <f>ROUND(AVERAGE(B15:AE15),0)</f>
        <v>3</v>
      </c>
    </row>
    <row r="16" spans="1:33" ht="15.75" thickBot="1">
      <c r="A16" s="6" t="s">
        <v>51</v>
      </c>
      <c r="B16" s="33">
        <v>3</v>
      </c>
      <c r="C16" s="33">
        <v>4</v>
      </c>
      <c r="D16" s="33">
        <v>3</v>
      </c>
      <c r="E16" s="33">
        <v>4</v>
      </c>
      <c r="F16" s="33">
        <v>3</v>
      </c>
      <c r="G16" s="33">
        <v>2</v>
      </c>
      <c r="H16" s="33">
        <v>0</v>
      </c>
      <c r="I16" s="33">
        <v>4</v>
      </c>
      <c r="J16" s="33">
        <v>3</v>
      </c>
      <c r="K16" s="33">
        <v>2</v>
      </c>
      <c r="L16" s="33">
        <v>1</v>
      </c>
      <c r="M16" s="33">
        <v>3</v>
      </c>
      <c r="N16" s="33">
        <v>4</v>
      </c>
      <c r="O16" s="33">
        <v>4</v>
      </c>
      <c r="P16" s="33">
        <v>2</v>
      </c>
      <c r="Q16" s="33">
        <v>4</v>
      </c>
      <c r="R16" s="33">
        <v>1</v>
      </c>
      <c r="S16" s="33">
        <v>3</v>
      </c>
      <c r="T16" s="33">
        <v>1</v>
      </c>
      <c r="U16" s="33">
        <v>1</v>
      </c>
      <c r="V16" s="33">
        <v>2</v>
      </c>
      <c r="W16" s="33">
        <v>2</v>
      </c>
      <c r="X16" s="33">
        <v>1</v>
      </c>
      <c r="Y16" s="33">
        <v>5</v>
      </c>
      <c r="Z16" s="33">
        <v>1</v>
      </c>
      <c r="AA16" s="33">
        <v>2</v>
      </c>
      <c r="AB16" s="33">
        <v>4</v>
      </c>
      <c r="AC16" s="33">
        <v>3</v>
      </c>
      <c r="AD16" s="33">
        <v>2</v>
      </c>
      <c r="AE16" s="33">
        <v>0</v>
      </c>
      <c r="AF16" s="244">
        <f>SUM(B16:AE16)</f>
        <v>74</v>
      </c>
      <c r="AG16" s="43">
        <f>ROUND(AVERAGE(B16:AE16),0)</f>
        <v>2</v>
      </c>
    </row>
    <row r="17" spans="1:34" ht="3" customHeight="1" thickBot="1">
      <c r="A17" s="22"/>
      <c r="L17" s="1" t="s">
        <v>28</v>
      </c>
      <c r="N17" s="32"/>
      <c r="AF17" s="23"/>
      <c r="AG17" s="25"/>
    </row>
    <row r="18" spans="1:34" ht="15.75" thickBot="1">
      <c r="A18" s="8" t="s">
        <v>2</v>
      </c>
      <c r="B18" s="9">
        <f>IF(B10 &lt;&gt; "",SUM(B13:B16),"")</f>
        <v>8</v>
      </c>
      <c r="C18" s="9">
        <f t="shared" ref="C18:AE18" si="1">IF(C10 &lt;&gt; "",SUM(C13:C16),"")</f>
        <v>10</v>
      </c>
      <c r="D18" s="9">
        <f t="shared" si="1"/>
        <v>5</v>
      </c>
      <c r="E18" s="9">
        <f t="shared" si="1"/>
        <v>5</v>
      </c>
      <c r="F18" s="9">
        <f t="shared" si="1"/>
        <v>7</v>
      </c>
      <c r="G18" s="9">
        <f t="shared" si="1"/>
        <v>8</v>
      </c>
      <c r="H18" s="9">
        <f t="shared" si="1"/>
        <v>3</v>
      </c>
      <c r="I18" s="9">
        <f t="shared" si="1"/>
        <v>11</v>
      </c>
      <c r="J18" s="9">
        <f t="shared" si="1"/>
        <v>10</v>
      </c>
      <c r="K18" s="9">
        <f t="shared" si="1"/>
        <v>10</v>
      </c>
      <c r="L18" s="9">
        <f t="shared" si="1"/>
        <v>5</v>
      </c>
      <c r="M18" s="9">
        <f t="shared" si="1"/>
        <v>8</v>
      </c>
      <c r="N18" s="9">
        <f t="shared" si="1"/>
        <v>12</v>
      </c>
      <c r="O18" s="9">
        <f t="shared" si="1"/>
        <v>7</v>
      </c>
      <c r="P18" s="9">
        <f t="shared" si="1"/>
        <v>6</v>
      </c>
      <c r="Q18" s="9">
        <f t="shared" si="1"/>
        <v>8</v>
      </c>
      <c r="R18" s="9">
        <f t="shared" si="1"/>
        <v>4</v>
      </c>
      <c r="S18" s="9">
        <f t="shared" si="1"/>
        <v>12</v>
      </c>
      <c r="T18" s="9">
        <f t="shared" si="1"/>
        <v>6</v>
      </c>
      <c r="U18" s="9">
        <f t="shared" si="1"/>
        <v>6</v>
      </c>
      <c r="V18" s="9">
        <f t="shared" si="1"/>
        <v>3</v>
      </c>
      <c r="W18" s="9">
        <f t="shared" si="1"/>
        <v>8</v>
      </c>
      <c r="X18" s="9">
        <f t="shared" si="1"/>
        <v>8</v>
      </c>
      <c r="Y18" s="9">
        <f t="shared" si="1"/>
        <v>7</v>
      </c>
      <c r="Z18" s="9">
        <f t="shared" si="1"/>
        <v>5</v>
      </c>
      <c r="AA18" s="9">
        <f t="shared" si="1"/>
        <v>11</v>
      </c>
      <c r="AB18" s="9">
        <f t="shared" si="1"/>
        <v>10</v>
      </c>
      <c r="AC18" s="9">
        <f t="shared" si="1"/>
        <v>8</v>
      </c>
      <c r="AD18" s="9">
        <f t="shared" si="1"/>
        <v>8</v>
      </c>
      <c r="AE18" s="9">
        <f t="shared" si="1"/>
        <v>6</v>
      </c>
      <c r="AF18" s="16">
        <f>SUM(B18:AE18)</f>
        <v>225</v>
      </c>
      <c r="AG18" s="44">
        <f>SUM(AG13:AG16)</f>
        <v>7</v>
      </c>
    </row>
    <row r="19" spans="1:34" ht="14.25" customHeight="1" thickBot="1"/>
    <row r="20" spans="1:34" ht="16.5" thickBot="1">
      <c r="A20" s="27" t="s">
        <v>13</v>
      </c>
      <c r="B20" s="29">
        <f>IF(B18&lt;&gt;"",SUM(B10,B18),"")</f>
        <v>39</v>
      </c>
      <c r="C20" s="29">
        <f t="shared" ref="C20:AE20" si="2">IF(C18&lt;&gt;"",SUM(C10,C18),"")</f>
        <v>34</v>
      </c>
      <c r="D20" s="29">
        <f t="shared" si="2"/>
        <v>31</v>
      </c>
      <c r="E20" s="29">
        <f t="shared" si="2"/>
        <v>32</v>
      </c>
      <c r="F20" s="29">
        <f t="shared" si="2"/>
        <v>27</v>
      </c>
      <c r="G20" s="29">
        <f t="shared" si="2"/>
        <v>31</v>
      </c>
      <c r="H20" s="29">
        <f t="shared" si="2"/>
        <v>34</v>
      </c>
      <c r="I20" s="29">
        <f t="shared" si="2"/>
        <v>40</v>
      </c>
      <c r="J20" s="29">
        <f t="shared" si="2"/>
        <v>32</v>
      </c>
      <c r="K20" s="29">
        <f t="shared" si="2"/>
        <v>36</v>
      </c>
      <c r="L20" s="29">
        <f t="shared" si="2"/>
        <v>38</v>
      </c>
      <c r="M20" s="29">
        <f t="shared" si="2"/>
        <v>31</v>
      </c>
      <c r="N20" s="29">
        <f t="shared" si="2"/>
        <v>33</v>
      </c>
      <c r="O20" s="29">
        <f t="shared" si="2"/>
        <v>30</v>
      </c>
      <c r="P20" s="29">
        <f t="shared" si="2"/>
        <v>32</v>
      </c>
      <c r="Q20" s="29">
        <f t="shared" si="2"/>
        <v>27</v>
      </c>
      <c r="R20" s="29">
        <f t="shared" si="2"/>
        <v>28</v>
      </c>
      <c r="S20" s="29">
        <f t="shared" si="2"/>
        <v>40</v>
      </c>
      <c r="T20" s="29">
        <f t="shared" si="2"/>
        <v>31</v>
      </c>
      <c r="U20" s="29">
        <f t="shared" si="2"/>
        <v>36</v>
      </c>
      <c r="V20" s="29">
        <f t="shared" si="2"/>
        <v>35</v>
      </c>
      <c r="W20" s="29">
        <f t="shared" si="2"/>
        <v>23</v>
      </c>
      <c r="X20" s="29">
        <f t="shared" si="2"/>
        <v>27</v>
      </c>
      <c r="Y20" s="29">
        <f t="shared" si="2"/>
        <v>30</v>
      </c>
      <c r="Z20" s="29">
        <f t="shared" si="2"/>
        <v>28</v>
      </c>
      <c r="AA20" s="29">
        <f t="shared" si="2"/>
        <v>35</v>
      </c>
      <c r="AB20" s="29">
        <f t="shared" si="2"/>
        <v>27</v>
      </c>
      <c r="AC20" s="29">
        <f t="shared" si="2"/>
        <v>35</v>
      </c>
      <c r="AD20" s="29">
        <f t="shared" si="2"/>
        <v>33</v>
      </c>
      <c r="AE20" s="29">
        <f t="shared" si="2"/>
        <v>20</v>
      </c>
      <c r="AF20" s="144">
        <f>SUM(AF10,AF18)</f>
        <v>955</v>
      </c>
      <c r="AG20" s="44">
        <f>SUM(AG10,AG18)</f>
        <v>31</v>
      </c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4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sheetProtection algorithmName="SHA-512" hashValue="3X9jdZktDsa6jCBD2ETVfuijaCDg6z+tJp2rBt7+dF30aDsYoL4WHdaHZsCo7RkwpZh3AGf2DCkWkDWXQ58zEg==" saltValue="EDJuB9EtkbYGFvsG+AyNkQ==" spinCount="100000" sheet="1" objects="1" scenarios="1"/>
  <mergeCells count="3">
    <mergeCell ref="A1:A2"/>
    <mergeCell ref="B1:AG1"/>
    <mergeCell ref="A12:AG12"/>
  </mergeCells>
  <pageMargins left="0.23622047244094491" right="0.23622047244094491" top="0.74803149606299213" bottom="0.35433070866141736" header="0.31496062992125984" footer="0.31496062992125984"/>
  <pageSetup paperSize="9" scale="93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workbookViewId="0">
      <selection activeCell="AM7" sqref="AM7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150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13</v>
      </c>
      <c r="C4" s="21">
        <v>13</v>
      </c>
      <c r="D4" s="21">
        <v>15</v>
      </c>
      <c r="E4" s="21">
        <v>19</v>
      </c>
      <c r="F4" s="21">
        <v>7</v>
      </c>
      <c r="G4" s="21">
        <v>13</v>
      </c>
      <c r="H4" s="21">
        <v>9</v>
      </c>
      <c r="I4" s="21">
        <v>14</v>
      </c>
      <c r="J4" s="21">
        <v>18</v>
      </c>
      <c r="K4" s="21">
        <v>10</v>
      </c>
      <c r="L4" s="21">
        <v>16</v>
      </c>
      <c r="M4" s="21">
        <v>13</v>
      </c>
      <c r="N4" s="21">
        <v>7</v>
      </c>
      <c r="O4" s="21">
        <v>12</v>
      </c>
      <c r="P4" s="21">
        <v>21</v>
      </c>
      <c r="Q4" s="21">
        <v>18</v>
      </c>
      <c r="R4" s="10">
        <v>11</v>
      </c>
      <c r="S4" s="10">
        <v>19</v>
      </c>
      <c r="T4" s="10">
        <v>15</v>
      </c>
      <c r="U4" s="10">
        <v>12</v>
      </c>
      <c r="V4" s="10">
        <v>18</v>
      </c>
      <c r="W4" s="10">
        <v>9</v>
      </c>
      <c r="X4" s="10">
        <v>21</v>
      </c>
      <c r="Y4" s="10">
        <v>13</v>
      </c>
      <c r="Z4" s="10">
        <v>13</v>
      </c>
      <c r="AA4" s="10">
        <v>13</v>
      </c>
      <c r="AB4" s="10">
        <v>13</v>
      </c>
      <c r="AC4" s="10">
        <v>9</v>
      </c>
      <c r="AD4" s="10">
        <v>13</v>
      </c>
      <c r="AE4" s="10">
        <v>7</v>
      </c>
      <c r="AF4" s="96">
        <v>19</v>
      </c>
      <c r="AG4" s="117">
        <f>SUM(B4:AF4)</f>
        <v>423</v>
      </c>
      <c r="AH4" s="41">
        <f>ROUND(AVERAGE(B4:AF4),0)</f>
        <v>14</v>
      </c>
    </row>
    <row r="5" spans="1:34">
      <c r="A5" s="38" t="s">
        <v>68</v>
      </c>
      <c r="B5" s="46">
        <v>0</v>
      </c>
      <c r="C5" s="46">
        <v>0</v>
      </c>
      <c r="D5" s="46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1</v>
      </c>
      <c r="N5" s="46">
        <v>0</v>
      </c>
      <c r="O5" s="46">
        <v>1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1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1</v>
      </c>
      <c r="AC5" s="45">
        <v>0</v>
      </c>
      <c r="AD5" s="45">
        <v>0</v>
      </c>
      <c r="AE5" s="45">
        <v>0</v>
      </c>
      <c r="AF5" s="113">
        <v>0</v>
      </c>
      <c r="AG5" s="118">
        <f t="shared" ref="AG5:AG8" si="0">SUM(B5:AF5)</f>
        <v>7</v>
      </c>
      <c r="AH5" s="42">
        <f>ROUND(AVERAGE(B5:AF5),0)</f>
        <v>0</v>
      </c>
    </row>
    <row r="6" spans="1:34">
      <c r="A6" s="4" t="s">
        <v>6</v>
      </c>
      <c r="B6" s="20">
        <v>7</v>
      </c>
      <c r="C6" s="20">
        <v>8</v>
      </c>
      <c r="D6" s="20">
        <v>3</v>
      </c>
      <c r="E6" s="20">
        <v>6</v>
      </c>
      <c r="F6" s="20">
        <v>9</v>
      </c>
      <c r="G6" s="20">
        <v>7</v>
      </c>
      <c r="H6" s="20">
        <v>6</v>
      </c>
      <c r="I6" s="20">
        <v>7</v>
      </c>
      <c r="J6" s="20">
        <v>5</v>
      </c>
      <c r="K6" s="20">
        <v>4</v>
      </c>
      <c r="L6" s="20">
        <v>10</v>
      </c>
      <c r="M6" s="20">
        <v>3</v>
      </c>
      <c r="N6" s="20">
        <v>14</v>
      </c>
      <c r="O6" s="20">
        <v>5</v>
      </c>
      <c r="P6" s="20">
        <v>3</v>
      </c>
      <c r="Q6" s="20">
        <v>9</v>
      </c>
      <c r="R6" s="2">
        <v>7</v>
      </c>
      <c r="S6" s="2">
        <v>9</v>
      </c>
      <c r="T6" s="20">
        <v>8</v>
      </c>
      <c r="U6" s="2">
        <v>8</v>
      </c>
      <c r="V6" s="2">
        <v>7</v>
      </c>
      <c r="W6" s="2">
        <v>9</v>
      </c>
      <c r="X6" s="2">
        <v>8</v>
      </c>
      <c r="Y6" s="2">
        <v>5</v>
      </c>
      <c r="Z6" s="2">
        <v>5</v>
      </c>
      <c r="AA6" s="2">
        <v>7</v>
      </c>
      <c r="AB6" s="2">
        <v>7</v>
      </c>
      <c r="AC6" s="2">
        <v>8</v>
      </c>
      <c r="AD6" s="2">
        <v>7</v>
      </c>
      <c r="AE6" s="2">
        <v>7</v>
      </c>
      <c r="AF6" s="97">
        <v>9</v>
      </c>
      <c r="AG6" s="118">
        <f t="shared" si="0"/>
        <v>217</v>
      </c>
      <c r="AH6" s="42">
        <f t="shared" ref="AH6:AH8" si="1">ROUND(AVERAGE(B6:AF6),0)</f>
        <v>7</v>
      </c>
    </row>
    <row r="7" spans="1:34">
      <c r="A7" s="4" t="s">
        <v>7</v>
      </c>
      <c r="B7" s="2">
        <v>0</v>
      </c>
      <c r="C7" s="2">
        <v>0</v>
      </c>
      <c r="D7" s="2">
        <v>1</v>
      </c>
      <c r="E7" s="2">
        <v>2</v>
      </c>
      <c r="F7" s="2">
        <v>1</v>
      </c>
      <c r="G7" s="2">
        <v>0</v>
      </c>
      <c r="H7" s="20">
        <v>0</v>
      </c>
      <c r="I7" s="2">
        <v>0</v>
      </c>
      <c r="J7" s="2">
        <v>0</v>
      </c>
      <c r="K7" s="2">
        <v>3</v>
      </c>
      <c r="L7" s="2">
        <v>0</v>
      </c>
      <c r="M7" s="2">
        <v>2</v>
      </c>
      <c r="N7" s="2">
        <v>0</v>
      </c>
      <c r="O7" s="2">
        <v>0</v>
      </c>
      <c r="P7" s="20">
        <v>0</v>
      </c>
      <c r="Q7" s="2">
        <v>0</v>
      </c>
      <c r="R7" s="2">
        <v>2</v>
      </c>
      <c r="S7" s="2">
        <v>3</v>
      </c>
      <c r="T7" s="2">
        <v>0</v>
      </c>
      <c r="U7" s="2">
        <v>0</v>
      </c>
      <c r="V7" s="2">
        <v>2</v>
      </c>
      <c r="W7" s="2">
        <v>2</v>
      </c>
      <c r="X7" s="2">
        <v>2</v>
      </c>
      <c r="Y7" s="2">
        <v>0</v>
      </c>
      <c r="Z7" s="2">
        <v>3</v>
      </c>
      <c r="AA7" s="2">
        <v>0</v>
      </c>
      <c r="AB7" s="2">
        <v>0</v>
      </c>
      <c r="AC7" s="2">
        <v>0</v>
      </c>
      <c r="AD7" s="2">
        <v>1</v>
      </c>
      <c r="AE7" s="2">
        <v>2</v>
      </c>
      <c r="AF7" s="97">
        <v>1</v>
      </c>
      <c r="AG7" s="118">
        <f t="shared" si="0"/>
        <v>27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1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20</v>
      </c>
      <c r="C10" s="9">
        <f t="shared" ref="C10:AF10" si="2">IF(C4&lt;&gt;"",SUM(C4:C8),"")</f>
        <v>21</v>
      </c>
      <c r="D10" s="9">
        <f t="shared" si="2"/>
        <v>20</v>
      </c>
      <c r="E10" s="9">
        <f t="shared" si="2"/>
        <v>27</v>
      </c>
      <c r="F10" s="9">
        <f t="shared" si="2"/>
        <v>17</v>
      </c>
      <c r="G10" s="9">
        <f t="shared" si="2"/>
        <v>20</v>
      </c>
      <c r="H10" s="9">
        <f t="shared" si="2"/>
        <v>15</v>
      </c>
      <c r="I10" s="9">
        <f t="shared" si="2"/>
        <v>21</v>
      </c>
      <c r="J10" s="9">
        <f t="shared" si="2"/>
        <v>23</v>
      </c>
      <c r="K10" s="9">
        <f t="shared" si="2"/>
        <v>17</v>
      </c>
      <c r="L10" s="9">
        <f t="shared" si="2"/>
        <v>27</v>
      </c>
      <c r="M10" s="9">
        <f t="shared" si="2"/>
        <v>19</v>
      </c>
      <c r="N10" s="9">
        <f t="shared" si="2"/>
        <v>21</v>
      </c>
      <c r="O10" s="9">
        <f t="shared" si="2"/>
        <v>18</v>
      </c>
      <c r="P10" s="9">
        <f t="shared" si="2"/>
        <v>24</v>
      </c>
      <c r="Q10" s="9">
        <f t="shared" si="2"/>
        <v>27</v>
      </c>
      <c r="R10" s="9">
        <f t="shared" si="2"/>
        <v>20</v>
      </c>
      <c r="S10" s="9">
        <f t="shared" si="2"/>
        <v>32</v>
      </c>
      <c r="T10" s="9">
        <f t="shared" si="2"/>
        <v>24</v>
      </c>
      <c r="U10" s="9">
        <f t="shared" si="2"/>
        <v>20</v>
      </c>
      <c r="V10" s="9">
        <f t="shared" si="2"/>
        <v>28</v>
      </c>
      <c r="W10" s="9">
        <f t="shared" si="2"/>
        <v>20</v>
      </c>
      <c r="X10" s="9">
        <f t="shared" si="2"/>
        <v>31</v>
      </c>
      <c r="Y10" s="9">
        <f t="shared" si="2"/>
        <v>18</v>
      </c>
      <c r="Z10" s="9">
        <f t="shared" si="2"/>
        <v>21</v>
      </c>
      <c r="AA10" s="9">
        <f t="shared" si="2"/>
        <v>20</v>
      </c>
      <c r="AB10" s="9">
        <f t="shared" si="2"/>
        <v>21</v>
      </c>
      <c r="AC10" s="9">
        <f t="shared" si="2"/>
        <v>17</v>
      </c>
      <c r="AD10" s="9">
        <f t="shared" si="2"/>
        <v>21</v>
      </c>
      <c r="AE10" s="9">
        <f t="shared" si="2"/>
        <v>16</v>
      </c>
      <c r="AF10" s="9">
        <f t="shared" si="2"/>
        <v>29</v>
      </c>
      <c r="AG10" s="16">
        <f>SUM(B10:AF10)</f>
        <v>675</v>
      </c>
      <c r="AH10" s="44">
        <f>SUM(AH4:AH9)</f>
        <v>22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0</v>
      </c>
      <c r="C13" s="159">
        <v>0</v>
      </c>
      <c r="D13" s="159">
        <v>0</v>
      </c>
      <c r="E13" s="159">
        <v>0</v>
      </c>
      <c r="F13" s="159">
        <v>1</v>
      </c>
      <c r="G13" s="159">
        <v>0</v>
      </c>
      <c r="H13" s="159">
        <v>0</v>
      </c>
      <c r="I13" s="159">
        <v>2</v>
      </c>
      <c r="J13" s="159">
        <v>1</v>
      </c>
      <c r="K13" s="159">
        <v>0</v>
      </c>
      <c r="L13" s="159">
        <v>1</v>
      </c>
      <c r="M13" s="159">
        <v>3</v>
      </c>
      <c r="N13" s="159">
        <v>2</v>
      </c>
      <c r="O13" s="159">
        <v>0</v>
      </c>
      <c r="P13" s="159">
        <v>0</v>
      </c>
      <c r="Q13" s="159">
        <v>1</v>
      </c>
      <c r="R13" s="159">
        <v>0</v>
      </c>
      <c r="S13" s="159">
        <v>0</v>
      </c>
      <c r="T13" s="159">
        <v>1</v>
      </c>
      <c r="U13" s="159">
        <v>2</v>
      </c>
      <c r="V13" s="159">
        <v>2</v>
      </c>
      <c r="W13" s="159">
        <v>1</v>
      </c>
      <c r="X13" s="159">
        <v>1</v>
      </c>
      <c r="Y13" s="159">
        <v>0</v>
      </c>
      <c r="Z13" s="21">
        <v>1</v>
      </c>
      <c r="AA13" s="21">
        <v>1</v>
      </c>
      <c r="AB13" s="21">
        <v>0</v>
      </c>
      <c r="AC13" s="21">
        <v>0</v>
      </c>
      <c r="AD13" s="21">
        <v>1</v>
      </c>
      <c r="AE13" s="21">
        <v>0</v>
      </c>
      <c r="AF13" s="164">
        <v>0</v>
      </c>
      <c r="AG13" s="168">
        <f>SUM(B13:AF13)</f>
        <v>21</v>
      </c>
      <c r="AH13" s="241">
        <f>ROUND(AVERAGE(B13:AF13),0)</f>
        <v>1</v>
      </c>
    </row>
    <row r="14" spans="1:34">
      <c r="A14" s="4" t="s">
        <v>81</v>
      </c>
      <c r="B14" s="20">
        <v>1</v>
      </c>
      <c r="C14" s="20">
        <v>2</v>
      </c>
      <c r="D14" s="20">
        <v>1</v>
      </c>
      <c r="E14" s="20">
        <v>2</v>
      </c>
      <c r="F14" s="20">
        <v>2</v>
      </c>
      <c r="G14" s="20">
        <v>0</v>
      </c>
      <c r="H14" s="20">
        <v>0</v>
      </c>
      <c r="I14" s="20">
        <v>1</v>
      </c>
      <c r="J14" s="20">
        <v>0</v>
      </c>
      <c r="K14" s="20">
        <v>1</v>
      </c>
      <c r="L14" s="20">
        <v>1</v>
      </c>
      <c r="M14" s="20">
        <v>1</v>
      </c>
      <c r="N14" s="20">
        <v>1</v>
      </c>
      <c r="O14" s="20">
        <v>1</v>
      </c>
      <c r="P14" s="20">
        <v>0</v>
      </c>
      <c r="Q14" s="20">
        <v>1</v>
      </c>
      <c r="R14" s="20">
        <v>2</v>
      </c>
      <c r="S14" s="20">
        <v>2</v>
      </c>
      <c r="T14" s="20">
        <v>1</v>
      </c>
      <c r="U14" s="20">
        <v>0</v>
      </c>
      <c r="V14" s="20">
        <v>1</v>
      </c>
      <c r="W14" s="20">
        <v>1</v>
      </c>
      <c r="X14" s="20">
        <v>0</v>
      </c>
      <c r="Y14" s="20">
        <v>0</v>
      </c>
      <c r="Z14" s="20">
        <v>1</v>
      </c>
      <c r="AA14" s="20">
        <v>1</v>
      </c>
      <c r="AB14" s="20">
        <v>1</v>
      </c>
      <c r="AC14" s="20">
        <v>0</v>
      </c>
      <c r="AD14" s="20">
        <v>0</v>
      </c>
      <c r="AE14" s="20">
        <v>0</v>
      </c>
      <c r="AF14" s="166">
        <v>3</v>
      </c>
      <c r="AG14" s="169">
        <f t="shared" ref="AG14:AG16" si="3">SUM(B14:AF14)</f>
        <v>28</v>
      </c>
      <c r="AH14" s="42">
        <f t="shared" ref="AH14:AH16" si="4">ROUND(AVERAGE(B14:AF14),0)</f>
        <v>1</v>
      </c>
    </row>
    <row r="15" spans="1:34">
      <c r="A15" s="4" t="s">
        <v>50</v>
      </c>
      <c r="B15" s="20">
        <v>4</v>
      </c>
      <c r="C15" s="20">
        <v>4</v>
      </c>
      <c r="D15" s="20">
        <v>4</v>
      </c>
      <c r="E15" s="20">
        <v>5</v>
      </c>
      <c r="F15" s="20">
        <v>1</v>
      </c>
      <c r="G15" s="20">
        <v>4</v>
      </c>
      <c r="H15" s="20">
        <v>5</v>
      </c>
      <c r="I15" s="20">
        <v>2</v>
      </c>
      <c r="J15" s="20">
        <v>3</v>
      </c>
      <c r="K15" s="20">
        <v>4</v>
      </c>
      <c r="L15" s="20">
        <v>5</v>
      </c>
      <c r="M15" s="20">
        <v>3</v>
      </c>
      <c r="N15" s="20">
        <v>7</v>
      </c>
      <c r="O15" s="20">
        <v>3</v>
      </c>
      <c r="P15" s="20">
        <v>5</v>
      </c>
      <c r="Q15" s="20">
        <v>4</v>
      </c>
      <c r="R15" s="20">
        <v>5</v>
      </c>
      <c r="S15" s="20">
        <v>3</v>
      </c>
      <c r="T15" s="20">
        <v>3</v>
      </c>
      <c r="U15" s="20">
        <v>5</v>
      </c>
      <c r="V15" s="20">
        <v>2</v>
      </c>
      <c r="W15" s="20">
        <v>3</v>
      </c>
      <c r="X15" s="20">
        <v>3</v>
      </c>
      <c r="Y15" s="20">
        <v>4</v>
      </c>
      <c r="Z15" s="20">
        <v>6</v>
      </c>
      <c r="AA15" s="20">
        <v>3</v>
      </c>
      <c r="AB15" s="20">
        <v>3</v>
      </c>
      <c r="AC15" s="20">
        <v>6</v>
      </c>
      <c r="AD15" s="20">
        <v>1</v>
      </c>
      <c r="AE15" s="20">
        <v>2</v>
      </c>
      <c r="AF15" s="166">
        <v>4</v>
      </c>
      <c r="AG15" s="169">
        <f t="shared" si="3"/>
        <v>116</v>
      </c>
      <c r="AH15" s="42">
        <f t="shared" si="4"/>
        <v>4</v>
      </c>
    </row>
    <row r="16" spans="1:34" ht="15.75" thickBot="1">
      <c r="A16" s="6" t="s">
        <v>51</v>
      </c>
      <c r="B16" s="33">
        <v>0</v>
      </c>
      <c r="C16" s="33">
        <v>2</v>
      </c>
      <c r="D16" s="33">
        <v>2</v>
      </c>
      <c r="E16" s="33">
        <v>2</v>
      </c>
      <c r="F16" s="33">
        <v>0</v>
      </c>
      <c r="G16" s="33">
        <v>2</v>
      </c>
      <c r="H16" s="33">
        <v>2</v>
      </c>
      <c r="I16" s="33">
        <v>2</v>
      </c>
      <c r="J16" s="33">
        <v>2</v>
      </c>
      <c r="K16" s="33">
        <v>2</v>
      </c>
      <c r="L16" s="33">
        <v>0</v>
      </c>
      <c r="M16" s="33">
        <v>3</v>
      </c>
      <c r="N16" s="33">
        <v>2</v>
      </c>
      <c r="O16" s="33">
        <v>1</v>
      </c>
      <c r="P16" s="33">
        <v>2</v>
      </c>
      <c r="Q16" s="33">
        <v>2</v>
      </c>
      <c r="R16" s="33">
        <v>2</v>
      </c>
      <c r="S16" s="33">
        <v>2</v>
      </c>
      <c r="T16" s="33">
        <v>2</v>
      </c>
      <c r="U16" s="33">
        <v>2</v>
      </c>
      <c r="V16" s="33">
        <v>1</v>
      </c>
      <c r="W16" s="33">
        <v>2</v>
      </c>
      <c r="X16" s="33">
        <v>2</v>
      </c>
      <c r="Y16" s="33">
        <v>2</v>
      </c>
      <c r="Z16" s="33">
        <v>1</v>
      </c>
      <c r="AA16" s="33">
        <v>1</v>
      </c>
      <c r="AB16" s="33">
        <v>3</v>
      </c>
      <c r="AC16" s="33">
        <v>0</v>
      </c>
      <c r="AD16" s="33">
        <v>5</v>
      </c>
      <c r="AE16" s="33">
        <v>3</v>
      </c>
      <c r="AF16" s="167">
        <v>2</v>
      </c>
      <c r="AG16" s="170">
        <f t="shared" si="3"/>
        <v>56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5</v>
      </c>
      <c r="C18" s="9">
        <f t="shared" ref="C18:AF18" si="5">IF(C10 &lt;&gt; "",SUM(C13:C16),"")</f>
        <v>8</v>
      </c>
      <c r="D18" s="9">
        <f t="shared" si="5"/>
        <v>7</v>
      </c>
      <c r="E18" s="9">
        <f t="shared" si="5"/>
        <v>9</v>
      </c>
      <c r="F18" s="9">
        <f t="shared" si="5"/>
        <v>4</v>
      </c>
      <c r="G18" s="9">
        <f t="shared" si="5"/>
        <v>6</v>
      </c>
      <c r="H18" s="9">
        <f t="shared" si="5"/>
        <v>7</v>
      </c>
      <c r="I18" s="9">
        <f t="shared" si="5"/>
        <v>7</v>
      </c>
      <c r="J18" s="9">
        <f t="shared" si="5"/>
        <v>6</v>
      </c>
      <c r="K18" s="9">
        <f t="shared" si="5"/>
        <v>7</v>
      </c>
      <c r="L18" s="9">
        <f t="shared" si="5"/>
        <v>7</v>
      </c>
      <c r="M18" s="9">
        <f t="shared" si="5"/>
        <v>10</v>
      </c>
      <c r="N18" s="9">
        <f t="shared" si="5"/>
        <v>12</v>
      </c>
      <c r="O18" s="9">
        <f t="shared" si="5"/>
        <v>5</v>
      </c>
      <c r="P18" s="9">
        <f t="shared" si="5"/>
        <v>7</v>
      </c>
      <c r="Q18" s="9">
        <f t="shared" si="5"/>
        <v>8</v>
      </c>
      <c r="R18" s="9">
        <f t="shared" si="5"/>
        <v>9</v>
      </c>
      <c r="S18" s="9">
        <f t="shared" si="5"/>
        <v>7</v>
      </c>
      <c r="T18" s="9">
        <f t="shared" si="5"/>
        <v>7</v>
      </c>
      <c r="U18" s="9">
        <f t="shared" si="5"/>
        <v>9</v>
      </c>
      <c r="V18" s="9">
        <f t="shared" si="5"/>
        <v>6</v>
      </c>
      <c r="W18" s="9">
        <f t="shared" si="5"/>
        <v>7</v>
      </c>
      <c r="X18" s="9">
        <f t="shared" si="5"/>
        <v>6</v>
      </c>
      <c r="Y18" s="9">
        <f t="shared" si="5"/>
        <v>6</v>
      </c>
      <c r="Z18" s="9">
        <f t="shared" si="5"/>
        <v>9</v>
      </c>
      <c r="AA18" s="9">
        <f t="shared" si="5"/>
        <v>6</v>
      </c>
      <c r="AB18" s="9">
        <f t="shared" si="5"/>
        <v>7</v>
      </c>
      <c r="AC18" s="9">
        <f t="shared" si="5"/>
        <v>6</v>
      </c>
      <c r="AD18" s="9">
        <f t="shared" si="5"/>
        <v>7</v>
      </c>
      <c r="AE18" s="9">
        <f t="shared" si="5"/>
        <v>5</v>
      </c>
      <c r="AF18" s="9">
        <f t="shared" si="5"/>
        <v>9</v>
      </c>
      <c r="AG18" s="16">
        <f>SUM(B18:AF18)</f>
        <v>221</v>
      </c>
      <c r="AH18" s="44">
        <f>SUM(AH13:AH16)</f>
        <v>8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25</v>
      </c>
      <c r="C20" s="29">
        <f t="shared" ref="C20:AF20" si="6">IF(C18&lt;&gt;"",SUM(C10,C18),"")</f>
        <v>29</v>
      </c>
      <c r="D20" s="29">
        <f t="shared" si="6"/>
        <v>27</v>
      </c>
      <c r="E20" s="29">
        <f t="shared" si="6"/>
        <v>36</v>
      </c>
      <c r="F20" s="29">
        <f t="shared" si="6"/>
        <v>21</v>
      </c>
      <c r="G20" s="29">
        <f t="shared" si="6"/>
        <v>26</v>
      </c>
      <c r="H20" s="29">
        <f t="shared" si="6"/>
        <v>22</v>
      </c>
      <c r="I20" s="29">
        <f t="shared" si="6"/>
        <v>28</v>
      </c>
      <c r="J20" s="29">
        <f t="shared" si="6"/>
        <v>29</v>
      </c>
      <c r="K20" s="29">
        <f t="shared" si="6"/>
        <v>24</v>
      </c>
      <c r="L20" s="29">
        <f t="shared" si="6"/>
        <v>34</v>
      </c>
      <c r="M20" s="29">
        <f t="shared" si="6"/>
        <v>29</v>
      </c>
      <c r="N20" s="29">
        <f t="shared" si="6"/>
        <v>33</v>
      </c>
      <c r="O20" s="29">
        <f t="shared" si="6"/>
        <v>23</v>
      </c>
      <c r="P20" s="29">
        <f t="shared" si="6"/>
        <v>31</v>
      </c>
      <c r="Q20" s="29">
        <f t="shared" si="6"/>
        <v>35</v>
      </c>
      <c r="R20" s="29">
        <f t="shared" si="6"/>
        <v>29</v>
      </c>
      <c r="S20" s="29">
        <f t="shared" si="6"/>
        <v>39</v>
      </c>
      <c r="T20" s="29">
        <f t="shared" si="6"/>
        <v>31</v>
      </c>
      <c r="U20" s="29">
        <f t="shared" si="6"/>
        <v>29</v>
      </c>
      <c r="V20" s="29">
        <f t="shared" si="6"/>
        <v>34</v>
      </c>
      <c r="W20" s="29">
        <f t="shared" si="6"/>
        <v>27</v>
      </c>
      <c r="X20" s="29">
        <f t="shared" si="6"/>
        <v>37</v>
      </c>
      <c r="Y20" s="29">
        <f t="shared" si="6"/>
        <v>24</v>
      </c>
      <c r="Z20" s="29">
        <f t="shared" si="6"/>
        <v>30</v>
      </c>
      <c r="AA20" s="29">
        <f t="shared" si="6"/>
        <v>26</v>
      </c>
      <c r="AB20" s="29">
        <f t="shared" si="6"/>
        <v>28</v>
      </c>
      <c r="AC20" s="29">
        <f t="shared" si="6"/>
        <v>23</v>
      </c>
      <c r="AD20" s="29">
        <f t="shared" si="6"/>
        <v>28</v>
      </c>
      <c r="AE20" s="29">
        <f t="shared" si="6"/>
        <v>21</v>
      </c>
      <c r="AF20" s="171">
        <f t="shared" si="6"/>
        <v>38</v>
      </c>
      <c r="AG20" s="144">
        <f>SUM(AG10,AG18)</f>
        <v>896</v>
      </c>
      <c r="AH20" s="44">
        <f>SUM(AH10,AH18)</f>
        <v>30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9"/>
  <sheetViews>
    <sheetView zoomScaleNormal="100"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21</v>
      </c>
      <c r="C4" s="21">
        <v>22</v>
      </c>
      <c r="D4" s="21">
        <v>24</v>
      </c>
      <c r="E4" s="21">
        <v>27</v>
      </c>
      <c r="F4" s="21">
        <v>17</v>
      </c>
      <c r="G4" s="21">
        <v>13</v>
      </c>
      <c r="H4" s="21">
        <v>25</v>
      </c>
      <c r="I4" s="21">
        <v>18</v>
      </c>
      <c r="J4" s="21">
        <v>23</v>
      </c>
      <c r="K4" s="21">
        <v>25</v>
      </c>
      <c r="L4" s="21">
        <v>20</v>
      </c>
      <c r="M4" s="21">
        <v>16</v>
      </c>
      <c r="N4" s="21">
        <v>25</v>
      </c>
      <c r="O4" s="21">
        <v>25</v>
      </c>
      <c r="P4" s="21">
        <v>14</v>
      </c>
      <c r="Q4" s="21">
        <v>16</v>
      </c>
      <c r="R4" s="10">
        <v>18</v>
      </c>
      <c r="S4" s="10">
        <v>20</v>
      </c>
      <c r="T4" s="10">
        <v>26</v>
      </c>
      <c r="U4" s="10">
        <v>19</v>
      </c>
      <c r="V4" s="10">
        <v>12</v>
      </c>
      <c r="W4" s="10">
        <v>20</v>
      </c>
      <c r="X4" s="10">
        <v>18</v>
      </c>
      <c r="Y4" s="10">
        <v>13</v>
      </c>
      <c r="Z4" s="10">
        <v>24</v>
      </c>
      <c r="AA4" s="10">
        <v>15</v>
      </c>
      <c r="AB4" s="10">
        <v>13</v>
      </c>
      <c r="AC4" s="10">
        <v>18</v>
      </c>
      <c r="AD4" s="10">
        <v>21</v>
      </c>
      <c r="AE4" s="10">
        <v>33</v>
      </c>
      <c r="AF4" s="11"/>
      <c r="AG4" s="17">
        <v>608</v>
      </c>
      <c r="AH4" s="41">
        <f>AVERAGE(B4:AF4)</f>
        <v>20.033333333333335</v>
      </c>
    </row>
    <row r="5" spans="1:34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>
      <c r="A6" s="4" t="s">
        <v>6</v>
      </c>
      <c r="B6" s="20">
        <v>5</v>
      </c>
      <c r="C6" s="20">
        <v>3</v>
      </c>
      <c r="D6" s="20">
        <v>5</v>
      </c>
      <c r="E6" s="20">
        <v>7</v>
      </c>
      <c r="F6" s="20">
        <v>1</v>
      </c>
      <c r="G6" s="20">
        <v>6</v>
      </c>
      <c r="H6" s="20">
        <v>6</v>
      </c>
      <c r="I6" s="20">
        <v>2</v>
      </c>
      <c r="J6" s="20">
        <v>5</v>
      </c>
      <c r="K6" s="20">
        <v>7</v>
      </c>
      <c r="L6" s="20">
        <v>5</v>
      </c>
      <c r="M6" s="20">
        <v>6</v>
      </c>
      <c r="N6" s="20">
        <v>6</v>
      </c>
      <c r="O6" s="20">
        <v>6</v>
      </c>
      <c r="P6" s="20">
        <v>5</v>
      </c>
      <c r="Q6" s="20">
        <v>3</v>
      </c>
      <c r="R6" s="2">
        <v>6</v>
      </c>
      <c r="S6" s="2">
        <v>4</v>
      </c>
      <c r="T6" s="20">
        <v>4</v>
      </c>
      <c r="U6" s="2">
        <v>7</v>
      </c>
      <c r="V6" s="2">
        <v>10</v>
      </c>
      <c r="W6" s="2">
        <v>5</v>
      </c>
      <c r="X6" s="2">
        <v>9</v>
      </c>
      <c r="Y6" s="2">
        <v>4</v>
      </c>
      <c r="Z6" s="2">
        <v>5</v>
      </c>
      <c r="AA6" s="2">
        <v>3</v>
      </c>
      <c r="AB6" s="2">
        <v>10</v>
      </c>
      <c r="AC6" s="2">
        <v>5</v>
      </c>
      <c r="AD6" s="2">
        <v>8</v>
      </c>
      <c r="AE6" s="2">
        <v>7</v>
      </c>
      <c r="AF6" s="12"/>
      <c r="AG6" s="18">
        <f>SUM(B6:AF6)</f>
        <v>165</v>
      </c>
      <c r="AH6" s="42">
        <f>AVERAGE(B6:AF6)</f>
        <v>5.5</v>
      </c>
    </row>
    <row r="7" spans="1:34">
      <c r="A7" s="4" t="s">
        <v>7</v>
      </c>
      <c r="B7" s="2">
        <v>2</v>
      </c>
      <c r="C7" s="2">
        <v>1</v>
      </c>
      <c r="D7" s="2">
        <v>0</v>
      </c>
      <c r="E7" s="2">
        <v>0</v>
      </c>
      <c r="F7" s="2">
        <v>0</v>
      </c>
      <c r="G7" s="2">
        <v>1</v>
      </c>
      <c r="H7" s="2">
        <v>2</v>
      </c>
      <c r="I7" s="2">
        <v>2</v>
      </c>
      <c r="J7" s="2">
        <v>1</v>
      </c>
      <c r="K7" s="2">
        <v>1</v>
      </c>
      <c r="L7" s="2">
        <v>2</v>
      </c>
      <c r="M7" s="2">
        <v>0</v>
      </c>
      <c r="N7" s="2">
        <v>3</v>
      </c>
      <c r="O7" s="20">
        <v>0</v>
      </c>
      <c r="P7" s="20">
        <v>2</v>
      </c>
      <c r="Q7" s="2">
        <v>1</v>
      </c>
      <c r="R7" s="2">
        <v>0</v>
      </c>
      <c r="S7" s="2">
        <v>2</v>
      </c>
      <c r="T7" s="2">
        <v>2</v>
      </c>
      <c r="U7" s="2">
        <v>2</v>
      </c>
      <c r="V7" s="2">
        <v>1</v>
      </c>
      <c r="W7" s="2">
        <v>2</v>
      </c>
      <c r="X7" s="2">
        <v>1</v>
      </c>
      <c r="Y7" s="2">
        <v>0</v>
      </c>
      <c r="Z7" s="2">
        <v>0</v>
      </c>
      <c r="AA7" s="2">
        <v>2</v>
      </c>
      <c r="AB7" s="2">
        <v>3</v>
      </c>
      <c r="AC7" s="2">
        <v>1</v>
      </c>
      <c r="AD7" s="2">
        <v>1</v>
      </c>
      <c r="AE7" s="2">
        <v>0</v>
      </c>
      <c r="AF7" s="12"/>
      <c r="AG7" s="18">
        <v>37</v>
      </c>
      <c r="AH7" s="42">
        <f>AVERAGE(B7:AF7)</f>
        <v>1.1666666666666667</v>
      </c>
    </row>
    <row r="8" spans="1:34" ht="15.75" thickBot="1">
      <c r="A8" s="6" t="s">
        <v>8</v>
      </c>
      <c r="B8" s="7">
        <v>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/>
      <c r="AG8" s="19">
        <f>SUM(B8:AF8)</f>
        <v>2</v>
      </c>
      <c r="AH8" s="43">
        <f>AVERAGE(B8:AF8)</f>
        <v>6.6666666666666666E-2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 t="shared" ref="B10:AG10" si="0">SUM(B4:B8)</f>
        <v>29</v>
      </c>
      <c r="C10" s="9">
        <f t="shared" si="0"/>
        <v>26</v>
      </c>
      <c r="D10" s="9">
        <f t="shared" si="0"/>
        <v>29</v>
      </c>
      <c r="E10" s="9">
        <f t="shared" si="0"/>
        <v>34</v>
      </c>
      <c r="F10" s="9">
        <f t="shared" si="0"/>
        <v>18</v>
      </c>
      <c r="G10" s="9">
        <f t="shared" si="0"/>
        <v>20</v>
      </c>
      <c r="H10" s="9">
        <f t="shared" si="0"/>
        <v>33</v>
      </c>
      <c r="I10" s="9">
        <f t="shared" si="0"/>
        <v>22</v>
      </c>
      <c r="J10" s="9">
        <f t="shared" si="0"/>
        <v>29</v>
      </c>
      <c r="K10" s="9">
        <f t="shared" si="0"/>
        <v>33</v>
      </c>
      <c r="L10" s="9">
        <f t="shared" si="0"/>
        <v>27</v>
      </c>
      <c r="M10" s="9">
        <f t="shared" si="0"/>
        <v>22</v>
      </c>
      <c r="N10" s="9">
        <f t="shared" si="0"/>
        <v>34</v>
      </c>
      <c r="O10" s="9">
        <f t="shared" si="0"/>
        <v>31</v>
      </c>
      <c r="P10" s="9">
        <f t="shared" si="0"/>
        <v>21</v>
      </c>
      <c r="Q10" s="9">
        <f t="shared" si="0"/>
        <v>20</v>
      </c>
      <c r="R10" s="9">
        <f t="shared" si="0"/>
        <v>25</v>
      </c>
      <c r="S10" s="9">
        <f t="shared" si="0"/>
        <v>26</v>
      </c>
      <c r="T10" s="9">
        <f t="shared" si="0"/>
        <v>32</v>
      </c>
      <c r="U10" s="9">
        <f t="shared" si="0"/>
        <v>28</v>
      </c>
      <c r="V10" s="9">
        <f t="shared" si="0"/>
        <v>23</v>
      </c>
      <c r="W10" s="9">
        <f t="shared" si="0"/>
        <v>27</v>
      </c>
      <c r="X10" s="9">
        <f t="shared" si="0"/>
        <v>28</v>
      </c>
      <c r="Y10" s="9">
        <f t="shared" si="0"/>
        <v>17</v>
      </c>
      <c r="Z10" s="9">
        <f t="shared" si="0"/>
        <v>29</v>
      </c>
      <c r="AA10" s="9">
        <f t="shared" si="0"/>
        <v>20</v>
      </c>
      <c r="AB10" s="9">
        <f t="shared" si="0"/>
        <v>26</v>
      </c>
      <c r="AC10" s="9">
        <f t="shared" si="0"/>
        <v>24</v>
      </c>
      <c r="AD10" s="9">
        <f t="shared" si="0"/>
        <v>30</v>
      </c>
      <c r="AE10" s="9">
        <f t="shared" si="0"/>
        <v>40</v>
      </c>
      <c r="AF10" s="14">
        <f t="shared" si="0"/>
        <v>0</v>
      </c>
      <c r="AG10" s="16">
        <f t="shared" si="0"/>
        <v>812</v>
      </c>
      <c r="AH10" s="44">
        <f>AVERAGE(B10:AE10)</f>
        <v>26.766666666666666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1</v>
      </c>
      <c r="C13" s="45">
        <v>0</v>
      </c>
      <c r="D13" s="45">
        <v>2</v>
      </c>
      <c r="E13" s="45">
        <v>0</v>
      </c>
      <c r="F13" s="45">
        <v>3</v>
      </c>
      <c r="G13" s="45">
        <v>2</v>
      </c>
      <c r="H13" s="45">
        <v>1</v>
      </c>
      <c r="I13" s="45">
        <v>0</v>
      </c>
      <c r="J13" s="46">
        <v>0</v>
      </c>
      <c r="K13" s="46">
        <v>1</v>
      </c>
      <c r="L13" s="45">
        <v>1</v>
      </c>
      <c r="M13" s="45">
        <v>0</v>
      </c>
      <c r="N13" s="45">
        <v>2</v>
      </c>
      <c r="O13" s="45">
        <v>1</v>
      </c>
      <c r="P13" s="45">
        <v>1</v>
      </c>
      <c r="Q13" s="46">
        <v>0</v>
      </c>
      <c r="R13" s="45">
        <v>0</v>
      </c>
      <c r="S13" s="45">
        <v>2</v>
      </c>
      <c r="T13" s="45">
        <v>0</v>
      </c>
      <c r="U13" s="45">
        <v>1</v>
      </c>
      <c r="V13" s="45">
        <v>0</v>
      </c>
      <c r="W13" s="45">
        <v>0</v>
      </c>
      <c r="X13" s="46">
        <v>2</v>
      </c>
      <c r="Y13" s="45">
        <v>0</v>
      </c>
      <c r="Z13" s="46">
        <v>0</v>
      </c>
      <c r="AA13" s="45">
        <v>1</v>
      </c>
      <c r="AB13" s="45">
        <v>4</v>
      </c>
      <c r="AC13" s="45">
        <v>0</v>
      </c>
      <c r="AD13" s="45">
        <v>0</v>
      </c>
      <c r="AE13" s="46">
        <v>0</v>
      </c>
      <c r="AF13" s="46"/>
      <c r="AG13" s="47">
        <f>SUM(B13:AF13)</f>
        <v>25</v>
      </c>
      <c r="AH13" s="48">
        <f>AVERAGE(B13:AF13)</f>
        <v>0.83333333333333337</v>
      </c>
    </row>
    <row r="14" spans="1:34" ht="15.75" thickBot="1">
      <c r="A14" s="6" t="s">
        <v>18</v>
      </c>
      <c r="B14" s="7">
        <v>7</v>
      </c>
      <c r="C14" s="7">
        <v>10</v>
      </c>
      <c r="D14" s="7">
        <v>15</v>
      </c>
      <c r="E14" s="7">
        <v>10</v>
      </c>
      <c r="F14" s="7">
        <v>8</v>
      </c>
      <c r="G14" s="7">
        <v>8</v>
      </c>
      <c r="H14" s="7">
        <v>21</v>
      </c>
      <c r="I14" s="7">
        <v>16</v>
      </c>
      <c r="J14" s="7">
        <v>7</v>
      </c>
      <c r="K14" s="7">
        <v>6</v>
      </c>
      <c r="L14" s="7">
        <v>13</v>
      </c>
      <c r="M14" s="7">
        <v>9</v>
      </c>
      <c r="N14" s="33">
        <v>10</v>
      </c>
      <c r="O14" s="7">
        <v>11</v>
      </c>
      <c r="P14" s="7">
        <v>7</v>
      </c>
      <c r="Q14" s="7">
        <v>6</v>
      </c>
      <c r="R14" s="7">
        <v>9</v>
      </c>
      <c r="S14" s="7">
        <v>9</v>
      </c>
      <c r="T14" s="7">
        <v>8</v>
      </c>
      <c r="U14" s="7">
        <v>8</v>
      </c>
      <c r="V14" s="7">
        <v>16</v>
      </c>
      <c r="W14" s="7">
        <v>9</v>
      </c>
      <c r="X14" s="7">
        <v>16</v>
      </c>
      <c r="Y14" s="7">
        <v>13</v>
      </c>
      <c r="Z14" s="7">
        <v>11</v>
      </c>
      <c r="AA14" s="7">
        <v>8</v>
      </c>
      <c r="AB14" s="7">
        <v>4</v>
      </c>
      <c r="AC14" s="7">
        <v>5</v>
      </c>
      <c r="AD14" s="7">
        <v>6</v>
      </c>
      <c r="AE14" s="7">
        <v>7</v>
      </c>
      <c r="AF14" s="7"/>
      <c r="AG14" s="24">
        <f>SUM(B14:AF14)</f>
        <v>293</v>
      </c>
      <c r="AH14" s="43">
        <f>AVERAGE(B14:AF14)</f>
        <v>9.7666666666666675</v>
      </c>
    </row>
    <row r="15" spans="1:34" ht="3" customHeight="1" thickBot="1">
      <c r="A15" s="22"/>
      <c r="N15" s="32"/>
      <c r="AG15" s="23"/>
      <c r="AH15" s="25"/>
    </row>
    <row r="16" spans="1:34" ht="15.75" thickBot="1">
      <c r="A16" s="8" t="s">
        <v>2</v>
      </c>
      <c r="B16" s="9">
        <f>SUM(B13:B15)</f>
        <v>8</v>
      </c>
      <c r="C16" s="9">
        <f t="shared" ref="C16:AF16" si="1">SUM(C13:C15)</f>
        <v>10</v>
      </c>
      <c r="D16" s="9">
        <f t="shared" si="1"/>
        <v>17</v>
      </c>
      <c r="E16" s="9">
        <f t="shared" si="1"/>
        <v>10</v>
      </c>
      <c r="F16" s="9">
        <f t="shared" si="1"/>
        <v>11</v>
      </c>
      <c r="G16" s="9">
        <f t="shared" si="1"/>
        <v>10</v>
      </c>
      <c r="H16" s="9">
        <f t="shared" si="1"/>
        <v>22</v>
      </c>
      <c r="I16" s="9">
        <f t="shared" si="1"/>
        <v>16</v>
      </c>
      <c r="J16" s="9">
        <f t="shared" si="1"/>
        <v>7</v>
      </c>
      <c r="K16" s="9">
        <f t="shared" si="1"/>
        <v>7</v>
      </c>
      <c r="L16" s="9">
        <f t="shared" si="1"/>
        <v>14</v>
      </c>
      <c r="M16" s="9">
        <f t="shared" si="1"/>
        <v>9</v>
      </c>
      <c r="N16" s="9">
        <f t="shared" si="1"/>
        <v>12</v>
      </c>
      <c r="O16" s="9">
        <f t="shared" si="1"/>
        <v>12</v>
      </c>
      <c r="P16" s="9">
        <f t="shared" si="1"/>
        <v>8</v>
      </c>
      <c r="Q16" s="9">
        <f t="shared" si="1"/>
        <v>6</v>
      </c>
      <c r="R16" s="9">
        <f t="shared" si="1"/>
        <v>9</v>
      </c>
      <c r="S16" s="9">
        <f t="shared" si="1"/>
        <v>11</v>
      </c>
      <c r="T16" s="9">
        <f t="shared" si="1"/>
        <v>8</v>
      </c>
      <c r="U16" s="9">
        <f t="shared" si="1"/>
        <v>9</v>
      </c>
      <c r="V16" s="9">
        <f t="shared" si="1"/>
        <v>16</v>
      </c>
      <c r="W16" s="9">
        <f t="shared" si="1"/>
        <v>9</v>
      </c>
      <c r="X16" s="9">
        <f t="shared" si="1"/>
        <v>18</v>
      </c>
      <c r="Y16" s="9">
        <f t="shared" si="1"/>
        <v>13</v>
      </c>
      <c r="Z16" s="9">
        <f t="shared" si="1"/>
        <v>11</v>
      </c>
      <c r="AA16" s="9">
        <f t="shared" si="1"/>
        <v>9</v>
      </c>
      <c r="AB16" s="9">
        <f t="shared" si="1"/>
        <v>8</v>
      </c>
      <c r="AC16" s="9">
        <f t="shared" si="1"/>
        <v>5</v>
      </c>
      <c r="AD16" s="9">
        <f t="shared" si="1"/>
        <v>6</v>
      </c>
      <c r="AE16" s="9">
        <f t="shared" si="1"/>
        <v>7</v>
      </c>
      <c r="AF16" s="9">
        <f t="shared" si="1"/>
        <v>0</v>
      </c>
      <c r="AG16" s="26">
        <f>SUM(AG13:AG14)</f>
        <v>318</v>
      </c>
      <c r="AH16" s="44">
        <f>AVERAGE(B16:AE16)</f>
        <v>10.6</v>
      </c>
    </row>
    <row r="17" spans="1:34" ht="14.25" customHeight="1" thickBot="1"/>
    <row r="18" spans="1:34" ht="16.5" thickBot="1">
      <c r="A18" s="27" t="s">
        <v>13</v>
      </c>
      <c r="B18" s="29">
        <f>SUM(B10,B16)</f>
        <v>37</v>
      </c>
      <c r="C18" s="29">
        <f t="shared" ref="C18:AF18" si="2">SUM(C10,C16)</f>
        <v>36</v>
      </c>
      <c r="D18" s="29">
        <f t="shared" si="2"/>
        <v>46</v>
      </c>
      <c r="E18" s="29">
        <f t="shared" si="2"/>
        <v>44</v>
      </c>
      <c r="F18" s="29">
        <f t="shared" si="2"/>
        <v>29</v>
      </c>
      <c r="G18" s="29">
        <f t="shared" si="2"/>
        <v>30</v>
      </c>
      <c r="H18" s="29">
        <f t="shared" si="2"/>
        <v>55</v>
      </c>
      <c r="I18" s="29">
        <f t="shared" si="2"/>
        <v>38</v>
      </c>
      <c r="J18" s="29">
        <f t="shared" si="2"/>
        <v>36</v>
      </c>
      <c r="K18" s="29">
        <f t="shared" si="2"/>
        <v>40</v>
      </c>
      <c r="L18" s="29">
        <f t="shared" si="2"/>
        <v>41</v>
      </c>
      <c r="M18" s="29">
        <f t="shared" si="2"/>
        <v>31</v>
      </c>
      <c r="N18" s="29">
        <f t="shared" si="2"/>
        <v>46</v>
      </c>
      <c r="O18" s="29">
        <f t="shared" si="2"/>
        <v>43</v>
      </c>
      <c r="P18" s="29">
        <f t="shared" si="2"/>
        <v>29</v>
      </c>
      <c r="Q18" s="29">
        <f t="shared" si="2"/>
        <v>26</v>
      </c>
      <c r="R18" s="29">
        <f t="shared" si="2"/>
        <v>34</v>
      </c>
      <c r="S18" s="29">
        <f t="shared" si="2"/>
        <v>37</v>
      </c>
      <c r="T18" s="29">
        <f t="shared" si="2"/>
        <v>40</v>
      </c>
      <c r="U18" s="29">
        <f t="shared" si="2"/>
        <v>37</v>
      </c>
      <c r="V18" s="29">
        <f t="shared" si="2"/>
        <v>39</v>
      </c>
      <c r="W18" s="29">
        <f t="shared" si="2"/>
        <v>36</v>
      </c>
      <c r="X18" s="29">
        <f t="shared" si="2"/>
        <v>46</v>
      </c>
      <c r="Y18" s="29">
        <f t="shared" si="2"/>
        <v>30</v>
      </c>
      <c r="Z18" s="29">
        <f t="shared" si="2"/>
        <v>40</v>
      </c>
      <c r="AA18" s="29">
        <f t="shared" si="2"/>
        <v>29</v>
      </c>
      <c r="AB18" s="29">
        <f t="shared" si="2"/>
        <v>34</v>
      </c>
      <c r="AC18" s="29">
        <f t="shared" si="2"/>
        <v>29</v>
      </c>
      <c r="AD18" s="29">
        <f t="shared" si="2"/>
        <v>36</v>
      </c>
      <c r="AE18" s="29">
        <f t="shared" si="2"/>
        <v>47</v>
      </c>
      <c r="AF18" s="29">
        <f t="shared" si="2"/>
        <v>0</v>
      </c>
      <c r="AG18" s="28">
        <f>SUM(AG10,AG16)</f>
        <v>1130</v>
      </c>
      <c r="AH18" s="44">
        <f>AVERAGE(B18:AF18)</f>
        <v>36.161290322580648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4"/>
      <c r="U19" s="34"/>
      <c r="V19" s="34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</sheetData>
  <mergeCells count="5">
    <mergeCell ref="A1:A2"/>
    <mergeCell ref="A19:N19"/>
    <mergeCell ref="B1:AH1"/>
    <mergeCell ref="A3:AH3"/>
    <mergeCell ref="A12:AH12"/>
  </mergeCells>
  <pageMargins left="0.62992125984251968" right="0.23622047244094491" top="0.74803149606299213" bottom="0.35433070866141736" header="0.31496062992125984" footer="0.31496062992125984"/>
  <pageSetup paperSize="9" orientation="landscape" r:id="rId1"/>
  <headerFooter>
    <oddHeader>&amp;CDEPARTAMENTO DE SERVIÇOS FUNERÁRIOS - SSP01SEÇÃO TÉCNICA DE INFORMAÇÕES GERENCIAIS - SSP01.04.02</oddHead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workbookViewId="0">
      <selection activeCell="AM15" sqref="AM15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151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13</v>
      </c>
      <c r="C4" s="21">
        <v>15</v>
      </c>
      <c r="D4" s="21">
        <v>11</v>
      </c>
      <c r="E4" s="21">
        <v>9</v>
      </c>
      <c r="F4" s="21">
        <v>16</v>
      </c>
      <c r="G4" s="21">
        <v>11</v>
      </c>
      <c r="H4" s="21">
        <v>12</v>
      </c>
      <c r="I4" s="21">
        <v>10</v>
      </c>
      <c r="J4" s="21">
        <v>8</v>
      </c>
      <c r="K4" s="21">
        <v>16</v>
      </c>
      <c r="L4" s="21">
        <v>12</v>
      </c>
      <c r="M4" s="21">
        <v>13</v>
      </c>
      <c r="N4" s="21">
        <v>13</v>
      </c>
      <c r="O4" s="21">
        <v>18</v>
      </c>
      <c r="P4" s="21">
        <v>17</v>
      </c>
      <c r="Q4" s="21">
        <v>14</v>
      </c>
      <c r="R4" s="10">
        <v>15</v>
      </c>
      <c r="S4" s="10">
        <v>14</v>
      </c>
      <c r="T4" s="10">
        <v>7</v>
      </c>
      <c r="U4" s="10">
        <v>8</v>
      </c>
      <c r="V4" s="10">
        <v>10</v>
      </c>
      <c r="W4" s="10">
        <v>13</v>
      </c>
      <c r="X4" s="10">
        <v>11</v>
      </c>
      <c r="Y4" s="10">
        <v>9</v>
      </c>
      <c r="Z4" s="10">
        <v>12</v>
      </c>
      <c r="AA4" s="10">
        <v>12</v>
      </c>
      <c r="AB4" s="10">
        <v>9</v>
      </c>
      <c r="AC4" s="10">
        <v>16</v>
      </c>
      <c r="AD4" s="10">
        <v>15</v>
      </c>
      <c r="AE4" s="10">
        <v>17</v>
      </c>
      <c r="AF4" s="96">
        <v>13</v>
      </c>
      <c r="AG4" s="117">
        <f>SUM(B4:AF4)</f>
        <v>389</v>
      </c>
      <c r="AH4" s="41">
        <f>ROUND(AVERAGE(B4:AF4),0)</f>
        <v>13</v>
      </c>
    </row>
    <row r="5" spans="1:34">
      <c r="A5" s="38" t="s">
        <v>68</v>
      </c>
      <c r="B5" s="46">
        <v>0</v>
      </c>
      <c r="C5" s="46">
        <v>0</v>
      </c>
      <c r="D5" s="46">
        <v>1</v>
      </c>
      <c r="E5" s="46">
        <v>0</v>
      </c>
      <c r="F5" s="46">
        <v>0</v>
      </c>
      <c r="G5" s="46">
        <v>0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2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1</v>
      </c>
      <c r="AD5" s="45">
        <v>1</v>
      </c>
      <c r="AE5" s="45">
        <v>0</v>
      </c>
      <c r="AF5" s="113">
        <v>1</v>
      </c>
      <c r="AG5" s="118">
        <f t="shared" ref="AG5:AG8" si="0">SUM(B5:AF5)</f>
        <v>7</v>
      </c>
      <c r="AH5" s="42">
        <f>ROUND(AVERAGE(B5:AF5),0)</f>
        <v>0</v>
      </c>
    </row>
    <row r="6" spans="1:34">
      <c r="A6" s="4" t="s">
        <v>6</v>
      </c>
      <c r="B6" s="20">
        <v>6</v>
      </c>
      <c r="C6" s="20">
        <v>6</v>
      </c>
      <c r="D6" s="20">
        <v>4</v>
      </c>
      <c r="E6" s="20">
        <v>7</v>
      </c>
      <c r="F6" s="20">
        <v>3</v>
      </c>
      <c r="G6" s="20">
        <v>5</v>
      </c>
      <c r="H6" s="20">
        <v>8</v>
      </c>
      <c r="I6" s="20">
        <v>4</v>
      </c>
      <c r="J6" s="20">
        <v>4</v>
      </c>
      <c r="K6" s="20">
        <v>11</v>
      </c>
      <c r="L6" s="20">
        <v>6</v>
      </c>
      <c r="M6" s="20">
        <v>9</v>
      </c>
      <c r="N6" s="20">
        <v>7</v>
      </c>
      <c r="O6" s="20">
        <v>6</v>
      </c>
      <c r="P6" s="20">
        <v>10</v>
      </c>
      <c r="Q6" s="20">
        <v>3</v>
      </c>
      <c r="R6" s="2">
        <v>5</v>
      </c>
      <c r="S6" s="2">
        <v>6</v>
      </c>
      <c r="T6" s="20">
        <v>7</v>
      </c>
      <c r="U6" s="2">
        <v>5</v>
      </c>
      <c r="V6" s="2">
        <v>5</v>
      </c>
      <c r="W6" s="2">
        <v>6</v>
      </c>
      <c r="X6" s="2">
        <v>8</v>
      </c>
      <c r="Y6" s="2">
        <v>2</v>
      </c>
      <c r="Z6" s="2">
        <v>3</v>
      </c>
      <c r="AA6" s="2">
        <v>1</v>
      </c>
      <c r="AB6" s="2">
        <v>7</v>
      </c>
      <c r="AC6" s="2">
        <v>4</v>
      </c>
      <c r="AD6" s="2">
        <v>9</v>
      </c>
      <c r="AE6" s="2">
        <v>4</v>
      </c>
      <c r="AF6" s="97">
        <v>7</v>
      </c>
      <c r="AG6" s="118">
        <f t="shared" si="0"/>
        <v>178</v>
      </c>
      <c r="AH6" s="42">
        <f t="shared" ref="AH6:AH8" si="1">ROUND(AVERAGE(B6:AF6),0)</f>
        <v>6</v>
      </c>
    </row>
    <row r="7" spans="1:34">
      <c r="A7" s="4" t="s">
        <v>7</v>
      </c>
      <c r="B7" s="2">
        <v>1</v>
      </c>
      <c r="C7" s="2">
        <v>0</v>
      </c>
      <c r="D7" s="2">
        <v>0</v>
      </c>
      <c r="E7" s="2">
        <v>2</v>
      </c>
      <c r="F7" s="2">
        <v>1</v>
      </c>
      <c r="G7" s="2">
        <v>1</v>
      </c>
      <c r="H7" s="20">
        <v>1</v>
      </c>
      <c r="I7" s="2">
        <v>2</v>
      </c>
      <c r="J7" s="2">
        <v>1</v>
      </c>
      <c r="K7" s="2">
        <v>0</v>
      </c>
      <c r="L7" s="2">
        <v>0</v>
      </c>
      <c r="M7" s="2">
        <v>2</v>
      </c>
      <c r="N7" s="2">
        <v>2</v>
      </c>
      <c r="O7" s="2">
        <v>2</v>
      </c>
      <c r="P7" s="20">
        <v>1</v>
      </c>
      <c r="Q7" s="2">
        <v>1</v>
      </c>
      <c r="R7" s="2">
        <v>1</v>
      </c>
      <c r="S7" s="2">
        <v>4</v>
      </c>
      <c r="T7" s="2">
        <v>1</v>
      </c>
      <c r="U7" s="2">
        <v>3</v>
      </c>
      <c r="V7" s="2">
        <v>0</v>
      </c>
      <c r="W7" s="2">
        <v>2</v>
      </c>
      <c r="X7" s="2">
        <v>0</v>
      </c>
      <c r="Y7" s="2">
        <v>4</v>
      </c>
      <c r="Z7" s="2">
        <v>1</v>
      </c>
      <c r="AA7" s="2">
        <v>1</v>
      </c>
      <c r="AB7" s="2">
        <v>1</v>
      </c>
      <c r="AC7" s="2">
        <v>1</v>
      </c>
      <c r="AD7" s="2">
        <v>0</v>
      </c>
      <c r="AE7" s="2">
        <v>0</v>
      </c>
      <c r="AF7" s="97">
        <v>1</v>
      </c>
      <c r="AG7" s="118">
        <f t="shared" si="0"/>
        <v>37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2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20</v>
      </c>
      <c r="C10" s="9">
        <f t="shared" ref="C10:AF10" si="2">IF(C4&lt;&gt;"",SUM(C4:C8),"")</f>
        <v>21</v>
      </c>
      <c r="D10" s="9">
        <f t="shared" si="2"/>
        <v>16</v>
      </c>
      <c r="E10" s="9">
        <f t="shared" si="2"/>
        <v>18</v>
      </c>
      <c r="F10" s="9">
        <f t="shared" si="2"/>
        <v>20</v>
      </c>
      <c r="G10" s="9">
        <f t="shared" si="2"/>
        <v>17</v>
      </c>
      <c r="H10" s="9">
        <f t="shared" si="2"/>
        <v>23</v>
      </c>
      <c r="I10" s="9">
        <f t="shared" si="2"/>
        <v>16</v>
      </c>
      <c r="J10" s="9">
        <f t="shared" si="2"/>
        <v>13</v>
      </c>
      <c r="K10" s="9">
        <f t="shared" si="2"/>
        <v>27</v>
      </c>
      <c r="L10" s="9">
        <f t="shared" si="2"/>
        <v>18</v>
      </c>
      <c r="M10" s="9">
        <f t="shared" si="2"/>
        <v>24</v>
      </c>
      <c r="N10" s="9">
        <f t="shared" si="2"/>
        <v>22</v>
      </c>
      <c r="O10" s="9">
        <f t="shared" si="2"/>
        <v>26</v>
      </c>
      <c r="P10" s="9">
        <f t="shared" si="2"/>
        <v>28</v>
      </c>
      <c r="Q10" s="9">
        <f t="shared" si="2"/>
        <v>20</v>
      </c>
      <c r="R10" s="9">
        <f t="shared" si="2"/>
        <v>21</v>
      </c>
      <c r="S10" s="9">
        <f t="shared" si="2"/>
        <v>24</v>
      </c>
      <c r="T10" s="9">
        <f t="shared" si="2"/>
        <v>15</v>
      </c>
      <c r="U10" s="9">
        <f t="shared" si="2"/>
        <v>16</v>
      </c>
      <c r="V10" s="9">
        <f t="shared" si="2"/>
        <v>15</v>
      </c>
      <c r="W10" s="9">
        <f t="shared" si="2"/>
        <v>22</v>
      </c>
      <c r="X10" s="9">
        <f t="shared" si="2"/>
        <v>19</v>
      </c>
      <c r="Y10" s="9">
        <f t="shared" si="2"/>
        <v>15</v>
      </c>
      <c r="Z10" s="9">
        <f t="shared" si="2"/>
        <v>16</v>
      </c>
      <c r="AA10" s="9">
        <f t="shared" si="2"/>
        <v>14</v>
      </c>
      <c r="AB10" s="9">
        <f t="shared" si="2"/>
        <v>17</v>
      </c>
      <c r="AC10" s="9">
        <f t="shared" si="2"/>
        <v>22</v>
      </c>
      <c r="AD10" s="9">
        <f t="shared" si="2"/>
        <v>25</v>
      </c>
      <c r="AE10" s="9">
        <f t="shared" si="2"/>
        <v>21</v>
      </c>
      <c r="AF10" s="9">
        <f t="shared" si="2"/>
        <v>22</v>
      </c>
      <c r="AG10" s="16">
        <f>SUM(B10:AF10)</f>
        <v>613</v>
      </c>
      <c r="AH10" s="44">
        <f>SUM(AH4:AH9)</f>
        <v>20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0</v>
      </c>
      <c r="C13" s="159">
        <v>2</v>
      </c>
      <c r="D13" s="159">
        <v>0</v>
      </c>
      <c r="E13" s="159">
        <v>0</v>
      </c>
      <c r="F13" s="159">
        <v>0</v>
      </c>
      <c r="G13" s="159">
        <v>1</v>
      </c>
      <c r="H13" s="159">
        <v>1</v>
      </c>
      <c r="I13" s="159">
        <v>0</v>
      </c>
      <c r="J13" s="159">
        <v>1</v>
      </c>
      <c r="K13" s="159">
        <v>0</v>
      </c>
      <c r="L13" s="159">
        <v>0</v>
      </c>
      <c r="M13" s="159">
        <v>0</v>
      </c>
      <c r="N13" s="159">
        <v>1</v>
      </c>
      <c r="O13" s="159">
        <v>0</v>
      </c>
      <c r="P13" s="159">
        <v>0</v>
      </c>
      <c r="Q13" s="159">
        <v>0</v>
      </c>
      <c r="R13" s="159">
        <v>1</v>
      </c>
      <c r="S13" s="159">
        <v>0</v>
      </c>
      <c r="T13" s="159">
        <v>0</v>
      </c>
      <c r="U13" s="159">
        <v>0</v>
      </c>
      <c r="V13" s="159">
        <v>0</v>
      </c>
      <c r="W13" s="159">
        <v>1</v>
      </c>
      <c r="X13" s="159">
        <v>0</v>
      </c>
      <c r="Y13" s="159">
        <v>1</v>
      </c>
      <c r="Z13" s="21">
        <v>0</v>
      </c>
      <c r="AA13" s="21">
        <v>0</v>
      </c>
      <c r="AB13" s="21">
        <v>1</v>
      </c>
      <c r="AC13" s="21">
        <v>0</v>
      </c>
      <c r="AD13" s="21">
        <v>0</v>
      </c>
      <c r="AE13" s="21">
        <v>0</v>
      </c>
      <c r="AF13" s="164">
        <v>0</v>
      </c>
      <c r="AG13" s="168">
        <f>SUM(B13:AF13)</f>
        <v>10</v>
      </c>
      <c r="AH13" s="241">
        <f>ROUND(AVERAGE(B13:AF13),0)</f>
        <v>0</v>
      </c>
    </row>
    <row r="14" spans="1:34">
      <c r="A14" s="4" t="s">
        <v>81</v>
      </c>
      <c r="B14" s="20">
        <v>1</v>
      </c>
      <c r="C14" s="20">
        <v>0</v>
      </c>
      <c r="D14" s="20">
        <v>0</v>
      </c>
      <c r="E14" s="20">
        <v>1</v>
      </c>
      <c r="F14" s="20">
        <v>1</v>
      </c>
      <c r="G14" s="20">
        <v>1</v>
      </c>
      <c r="H14" s="20">
        <v>0</v>
      </c>
      <c r="I14" s="20">
        <v>1</v>
      </c>
      <c r="J14" s="20">
        <v>1</v>
      </c>
      <c r="K14" s="20">
        <v>2</v>
      </c>
      <c r="L14" s="20">
        <v>0</v>
      </c>
      <c r="M14" s="20">
        <v>1</v>
      </c>
      <c r="N14" s="20">
        <v>0</v>
      </c>
      <c r="O14" s="20">
        <v>2</v>
      </c>
      <c r="P14" s="20">
        <v>0</v>
      </c>
      <c r="Q14" s="20">
        <v>2</v>
      </c>
      <c r="R14" s="20">
        <v>1</v>
      </c>
      <c r="S14" s="20">
        <v>0</v>
      </c>
      <c r="T14" s="20">
        <v>1</v>
      </c>
      <c r="U14" s="20">
        <v>1</v>
      </c>
      <c r="V14" s="20">
        <v>2</v>
      </c>
      <c r="W14" s="20">
        <v>0</v>
      </c>
      <c r="X14" s="20">
        <v>0</v>
      </c>
      <c r="Y14" s="20">
        <v>2</v>
      </c>
      <c r="Z14" s="20">
        <v>3</v>
      </c>
      <c r="AA14" s="20">
        <v>2</v>
      </c>
      <c r="AB14" s="20">
        <v>1</v>
      </c>
      <c r="AC14" s="20">
        <v>0</v>
      </c>
      <c r="AD14" s="20">
        <v>3</v>
      </c>
      <c r="AE14" s="20">
        <v>3</v>
      </c>
      <c r="AF14" s="166">
        <v>1</v>
      </c>
      <c r="AG14" s="169">
        <f t="shared" ref="AG14:AG16" si="3">SUM(B14:AF14)</f>
        <v>33</v>
      </c>
      <c r="AH14" s="42">
        <f t="shared" ref="AH14:AH16" si="4">ROUND(AVERAGE(B14:AF14),0)</f>
        <v>1</v>
      </c>
    </row>
    <row r="15" spans="1:34">
      <c r="A15" s="4" t="s">
        <v>50</v>
      </c>
      <c r="B15" s="20">
        <v>2</v>
      </c>
      <c r="C15" s="20">
        <v>3</v>
      </c>
      <c r="D15" s="20">
        <v>4</v>
      </c>
      <c r="E15" s="20">
        <v>2</v>
      </c>
      <c r="F15" s="20">
        <v>4</v>
      </c>
      <c r="G15" s="20">
        <v>6</v>
      </c>
      <c r="H15" s="20">
        <v>2</v>
      </c>
      <c r="I15" s="20">
        <v>3</v>
      </c>
      <c r="J15" s="20">
        <v>5</v>
      </c>
      <c r="K15" s="20">
        <v>3</v>
      </c>
      <c r="L15" s="20">
        <v>3</v>
      </c>
      <c r="M15" s="20">
        <v>4</v>
      </c>
      <c r="N15" s="20">
        <v>4</v>
      </c>
      <c r="O15" s="20">
        <v>5</v>
      </c>
      <c r="P15" s="20">
        <v>9</v>
      </c>
      <c r="Q15" s="20">
        <v>2</v>
      </c>
      <c r="R15" s="20">
        <v>4</v>
      </c>
      <c r="S15" s="20">
        <v>6</v>
      </c>
      <c r="T15" s="20">
        <v>3</v>
      </c>
      <c r="U15" s="20">
        <v>4</v>
      </c>
      <c r="V15" s="20">
        <v>2</v>
      </c>
      <c r="W15" s="20">
        <v>4</v>
      </c>
      <c r="X15" s="20">
        <v>4</v>
      </c>
      <c r="Y15" s="20">
        <v>4</v>
      </c>
      <c r="Z15" s="20">
        <v>5</v>
      </c>
      <c r="AA15" s="20">
        <v>2</v>
      </c>
      <c r="AB15" s="20">
        <v>3</v>
      </c>
      <c r="AC15" s="20">
        <v>4</v>
      </c>
      <c r="AD15" s="20">
        <v>3</v>
      </c>
      <c r="AE15" s="20">
        <v>2</v>
      </c>
      <c r="AF15" s="166">
        <v>4</v>
      </c>
      <c r="AG15" s="169">
        <f t="shared" si="3"/>
        <v>115</v>
      </c>
      <c r="AH15" s="42">
        <f t="shared" si="4"/>
        <v>4</v>
      </c>
    </row>
    <row r="16" spans="1:34" ht="15.75" thickBot="1">
      <c r="A16" s="6" t="s">
        <v>51</v>
      </c>
      <c r="B16" s="33">
        <v>3</v>
      </c>
      <c r="C16" s="33">
        <v>5</v>
      </c>
      <c r="D16" s="33">
        <v>2</v>
      </c>
      <c r="E16" s="33">
        <v>2</v>
      </c>
      <c r="F16" s="33">
        <v>1</v>
      </c>
      <c r="G16" s="33">
        <v>1</v>
      </c>
      <c r="H16" s="33">
        <v>2</v>
      </c>
      <c r="I16" s="33">
        <v>1</v>
      </c>
      <c r="J16" s="33">
        <v>2</v>
      </c>
      <c r="K16" s="33">
        <v>3</v>
      </c>
      <c r="L16" s="33">
        <v>4</v>
      </c>
      <c r="M16" s="33">
        <v>3</v>
      </c>
      <c r="N16" s="33">
        <v>2</v>
      </c>
      <c r="O16" s="33">
        <v>3</v>
      </c>
      <c r="P16" s="33">
        <v>1</v>
      </c>
      <c r="Q16" s="33">
        <v>1</v>
      </c>
      <c r="R16" s="33">
        <v>2</v>
      </c>
      <c r="S16" s="33">
        <v>1</v>
      </c>
      <c r="T16" s="33">
        <v>3</v>
      </c>
      <c r="U16" s="33">
        <v>3</v>
      </c>
      <c r="V16" s="33">
        <v>3</v>
      </c>
      <c r="W16" s="33">
        <v>3</v>
      </c>
      <c r="X16" s="33">
        <v>3</v>
      </c>
      <c r="Y16" s="33">
        <v>5</v>
      </c>
      <c r="Z16" s="33">
        <v>2</v>
      </c>
      <c r="AA16" s="33">
        <v>2</v>
      </c>
      <c r="AB16" s="33">
        <v>1</v>
      </c>
      <c r="AC16" s="33">
        <v>3</v>
      </c>
      <c r="AD16" s="33">
        <v>0</v>
      </c>
      <c r="AE16" s="33">
        <v>2</v>
      </c>
      <c r="AF16" s="245">
        <v>2</v>
      </c>
      <c r="AG16" s="170">
        <f t="shared" si="3"/>
        <v>71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6</v>
      </c>
      <c r="C18" s="9">
        <f t="shared" ref="C18:AF18" si="5">IF(C10 &lt;&gt; "",SUM(C13:C16),"")</f>
        <v>10</v>
      </c>
      <c r="D18" s="9">
        <f t="shared" si="5"/>
        <v>6</v>
      </c>
      <c r="E18" s="9">
        <f t="shared" si="5"/>
        <v>5</v>
      </c>
      <c r="F18" s="9">
        <f t="shared" si="5"/>
        <v>6</v>
      </c>
      <c r="G18" s="9">
        <f t="shared" si="5"/>
        <v>9</v>
      </c>
      <c r="H18" s="9">
        <f t="shared" si="5"/>
        <v>5</v>
      </c>
      <c r="I18" s="9">
        <f t="shared" si="5"/>
        <v>5</v>
      </c>
      <c r="J18" s="9">
        <f t="shared" si="5"/>
        <v>9</v>
      </c>
      <c r="K18" s="9">
        <f t="shared" si="5"/>
        <v>8</v>
      </c>
      <c r="L18" s="9">
        <f t="shared" si="5"/>
        <v>7</v>
      </c>
      <c r="M18" s="9">
        <f t="shared" si="5"/>
        <v>8</v>
      </c>
      <c r="N18" s="9">
        <f t="shared" si="5"/>
        <v>7</v>
      </c>
      <c r="O18" s="9">
        <f t="shared" si="5"/>
        <v>10</v>
      </c>
      <c r="P18" s="9">
        <f t="shared" si="5"/>
        <v>10</v>
      </c>
      <c r="Q18" s="9">
        <f t="shared" si="5"/>
        <v>5</v>
      </c>
      <c r="R18" s="9">
        <f t="shared" si="5"/>
        <v>8</v>
      </c>
      <c r="S18" s="9">
        <f t="shared" si="5"/>
        <v>7</v>
      </c>
      <c r="T18" s="9">
        <f t="shared" si="5"/>
        <v>7</v>
      </c>
      <c r="U18" s="9">
        <f t="shared" si="5"/>
        <v>8</v>
      </c>
      <c r="V18" s="9">
        <f t="shared" si="5"/>
        <v>7</v>
      </c>
      <c r="W18" s="9">
        <f t="shared" si="5"/>
        <v>8</v>
      </c>
      <c r="X18" s="9">
        <f t="shared" si="5"/>
        <v>7</v>
      </c>
      <c r="Y18" s="9">
        <f t="shared" si="5"/>
        <v>12</v>
      </c>
      <c r="Z18" s="9">
        <f t="shared" si="5"/>
        <v>10</v>
      </c>
      <c r="AA18" s="9">
        <f t="shared" si="5"/>
        <v>6</v>
      </c>
      <c r="AB18" s="9">
        <f t="shared" si="5"/>
        <v>6</v>
      </c>
      <c r="AC18" s="9">
        <f t="shared" si="5"/>
        <v>7</v>
      </c>
      <c r="AD18" s="9">
        <f t="shared" si="5"/>
        <v>6</v>
      </c>
      <c r="AE18" s="9">
        <f t="shared" si="5"/>
        <v>7</v>
      </c>
      <c r="AF18" s="9">
        <f t="shared" si="5"/>
        <v>7</v>
      </c>
      <c r="AG18" s="16">
        <f>SUM(B18:AF18)</f>
        <v>229</v>
      </c>
      <c r="AH18" s="44">
        <f>SUM(AH13:AH16)</f>
        <v>7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26</v>
      </c>
      <c r="C20" s="29">
        <f t="shared" ref="C20:AF20" si="6">IF(C18&lt;&gt;"",SUM(C10,C18),"")</f>
        <v>31</v>
      </c>
      <c r="D20" s="29">
        <f t="shared" si="6"/>
        <v>22</v>
      </c>
      <c r="E20" s="29">
        <f t="shared" si="6"/>
        <v>23</v>
      </c>
      <c r="F20" s="29">
        <f t="shared" si="6"/>
        <v>26</v>
      </c>
      <c r="G20" s="29">
        <f t="shared" si="6"/>
        <v>26</v>
      </c>
      <c r="H20" s="29">
        <f t="shared" si="6"/>
        <v>28</v>
      </c>
      <c r="I20" s="29">
        <f t="shared" si="6"/>
        <v>21</v>
      </c>
      <c r="J20" s="29">
        <f t="shared" si="6"/>
        <v>22</v>
      </c>
      <c r="K20" s="29">
        <f t="shared" si="6"/>
        <v>35</v>
      </c>
      <c r="L20" s="29">
        <f t="shared" si="6"/>
        <v>25</v>
      </c>
      <c r="M20" s="29">
        <f t="shared" si="6"/>
        <v>32</v>
      </c>
      <c r="N20" s="29">
        <f t="shared" si="6"/>
        <v>29</v>
      </c>
      <c r="O20" s="29">
        <f t="shared" si="6"/>
        <v>36</v>
      </c>
      <c r="P20" s="29">
        <f t="shared" si="6"/>
        <v>38</v>
      </c>
      <c r="Q20" s="29">
        <f t="shared" si="6"/>
        <v>25</v>
      </c>
      <c r="R20" s="29">
        <f t="shared" si="6"/>
        <v>29</v>
      </c>
      <c r="S20" s="29">
        <f t="shared" si="6"/>
        <v>31</v>
      </c>
      <c r="T20" s="29">
        <f t="shared" si="6"/>
        <v>22</v>
      </c>
      <c r="U20" s="29">
        <f t="shared" si="6"/>
        <v>24</v>
      </c>
      <c r="V20" s="29">
        <f t="shared" si="6"/>
        <v>22</v>
      </c>
      <c r="W20" s="29">
        <f t="shared" si="6"/>
        <v>30</v>
      </c>
      <c r="X20" s="29">
        <f t="shared" si="6"/>
        <v>26</v>
      </c>
      <c r="Y20" s="29">
        <f t="shared" si="6"/>
        <v>27</v>
      </c>
      <c r="Z20" s="29">
        <f t="shared" si="6"/>
        <v>26</v>
      </c>
      <c r="AA20" s="29">
        <f t="shared" si="6"/>
        <v>20</v>
      </c>
      <c r="AB20" s="29">
        <f t="shared" si="6"/>
        <v>23</v>
      </c>
      <c r="AC20" s="29">
        <f t="shared" si="6"/>
        <v>29</v>
      </c>
      <c r="AD20" s="29">
        <f t="shared" si="6"/>
        <v>31</v>
      </c>
      <c r="AE20" s="29">
        <f t="shared" si="6"/>
        <v>28</v>
      </c>
      <c r="AF20" s="171">
        <f t="shared" si="6"/>
        <v>29</v>
      </c>
      <c r="AG20" s="144">
        <f>SUM(AG10,AG18)</f>
        <v>842</v>
      </c>
      <c r="AH20" s="44">
        <f>SUM(AH10,AH18)</f>
        <v>27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AH23"/>
  <sheetViews>
    <sheetView zoomScaleNormal="100" workbookViewId="0">
      <selection activeCell="AI25" sqref="AI25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15" style="1" customWidth="1"/>
    <col min="33" max="16384" width="9.42578125" style="1"/>
  </cols>
  <sheetData>
    <row r="1" spans="1:33" ht="19.5" thickBot="1">
      <c r="A1" s="264" t="s">
        <v>0</v>
      </c>
      <c r="B1" s="250" t="s">
        <v>152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</row>
    <row r="2" spans="1:33" ht="15.75" thickBot="1">
      <c r="A2" s="265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6" t="s">
        <v>2</v>
      </c>
      <c r="AG2" s="16" t="s">
        <v>3</v>
      </c>
    </row>
    <row r="3" spans="1:33" ht="20.25" customHeight="1" thickBot="1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3"/>
    </row>
    <row r="4" spans="1:33">
      <c r="A4" s="3" t="s">
        <v>5</v>
      </c>
      <c r="B4" s="21">
        <v>18</v>
      </c>
      <c r="C4" s="21">
        <v>11</v>
      </c>
      <c r="D4" s="21">
        <v>16</v>
      </c>
      <c r="E4" s="21">
        <v>7</v>
      </c>
      <c r="F4" s="21">
        <v>8</v>
      </c>
      <c r="G4" s="21">
        <v>8</v>
      </c>
      <c r="H4" s="21">
        <v>15</v>
      </c>
      <c r="I4" s="21">
        <v>15</v>
      </c>
      <c r="J4" s="21">
        <v>11</v>
      </c>
      <c r="K4" s="21">
        <v>19</v>
      </c>
      <c r="L4" s="21">
        <v>11</v>
      </c>
      <c r="M4" s="21">
        <v>10</v>
      </c>
      <c r="N4" s="21">
        <v>12</v>
      </c>
      <c r="O4" s="21">
        <v>14</v>
      </c>
      <c r="P4" s="21">
        <v>6</v>
      </c>
      <c r="Q4" s="21">
        <v>15</v>
      </c>
      <c r="R4" s="10">
        <v>16</v>
      </c>
      <c r="S4" s="10">
        <v>18</v>
      </c>
      <c r="T4" s="10">
        <v>11</v>
      </c>
      <c r="U4" s="10">
        <v>12</v>
      </c>
      <c r="V4" s="10">
        <v>11</v>
      </c>
      <c r="W4" s="10">
        <v>6</v>
      </c>
      <c r="X4" s="10">
        <v>13</v>
      </c>
      <c r="Y4" s="10">
        <v>15</v>
      </c>
      <c r="Z4" s="10">
        <v>26</v>
      </c>
      <c r="AA4" s="10">
        <v>11</v>
      </c>
      <c r="AB4" s="10">
        <v>11</v>
      </c>
      <c r="AC4" s="10">
        <v>11</v>
      </c>
      <c r="AD4" s="10">
        <v>8</v>
      </c>
      <c r="AE4" s="10">
        <v>11</v>
      </c>
      <c r="AF4" s="117">
        <f>SUM(B4:AE4)</f>
        <v>376</v>
      </c>
      <c r="AG4" s="41">
        <f>ROUND(AVERAGE(B4:AE4),0)</f>
        <v>13</v>
      </c>
    </row>
    <row r="5" spans="1:33">
      <c r="A5" s="38" t="s">
        <v>68</v>
      </c>
      <c r="B5" s="46">
        <v>0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1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1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8">
        <f>SUM(B5:AE5)</f>
        <v>4</v>
      </c>
      <c r="AG5" s="42">
        <f>ROUND(AVERAGE(B5:AE5),0)</f>
        <v>0</v>
      </c>
    </row>
    <row r="6" spans="1:33">
      <c r="A6" s="4" t="s">
        <v>6</v>
      </c>
      <c r="B6" s="20">
        <v>7</v>
      </c>
      <c r="C6" s="20">
        <v>10</v>
      </c>
      <c r="D6" s="20">
        <v>7</v>
      </c>
      <c r="E6" s="20">
        <v>4</v>
      </c>
      <c r="F6" s="20">
        <v>5</v>
      </c>
      <c r="G6" s="20">
        <v>6</v>
      </c>
      <c r="H6" s="20">
        <v>6</v>
      </c>
      <c r="I6" s="20">
        <v>5</v>
      </c>
      <c r="J6" s="20">
        <v>5</v>
      </c>
      <c r="K6" s="20">
        <v>4</v>
      </c>
      <c r="L6" s="20">
        <v>6</v>
      </c>
      <c r="M6" s="20">
        <v>5</v>
      </c>
      <c r="N6" s="20">
        <v>3</v>
      </c>
      <c r="O6" s="20">
        <v>7</v>
      </c>
      <c r="P6" s="20">
        <v>7</v>
      </c>
      <c r="Q6" s="20">
        <v>2</v>
      </c>
      <c r="R6" s="2">
        <v>7</v>
      </c>
      <c r="S6" s="2">
        <v>11</v>
      </c>
      <c r="T6" s="20">
        <v>9</v>
      </c>
      <c r="U6" s="2">
        <v>6</v>
      </c>
      <c r="V6" s="2">
        <v>3</v>
      </c>
      <c r="W6" s="2">
        <v>9</v>
      </c>
      <c r="X6" s="2">
        <v>3</v>
      </c>
      <c r="Y6" s="2">
        <v>5</v>
      </c>
      <c r="Z6" s="2">
        <v>5</v>
      </c>
      <c r="AA6" s="2">
        <v>3</v>
      </c>
      <c r="AB6" s="2">
        <v>11</v>
      </c>
      <c r="AC6" s="2">
        <v>4</v>
      </c>
      <c r="AD6" s="2">
        <v>4</v>
      </c>
      <c r="AE6" s="2">
        <v>9</v>
      </c>
      <c r="AF6" s="118">
        <f>SUM(B6:AE6)</f>
        <v>178</v>
      </c>
      <c r="AG6" s="42">
        <f>ROUND(AVERAGE(B6:AE6),0)</f>
        <v>6</v>
      </c>
    </row>
    <row r="7" spans="1:33">
      <c r="A7" s="4" t="s">
        <v>7</v>
      </c>
      <c r="B7" s="2">
        <v>2</v>
      </c>
      <c r="C7" s="2">
        <v>0</v>
      </c>
      <c r="D7" s="2">
        <v>0</v>
      </c>
      <c r="E7" s="2">
        <v>1</v>
      </c>
      <c r="F7" s="2">
        <v>3</v>
      </c>
      <c r="G7" s="2">
        <v>2</v>
      </c>
      <c r="H7" s="20">
        <v>0</v>
      </c>
      <c r="I7" s="2">
        <v>1</v>
      </c>
      <c r="J7" s="2">
        <v>1</v>
      </c>
      <c r="K7" s="2">
        <v>0</v>
      </c>
      <c r="L7" s="2">
        <v>2</v>
      </c>
      <c r="M7" s="2">
        <v>1</v>
      </c>
      <c r="N7" s="2">
        <v>3</v>
      </c>
      <c r="O7" s="2">
        <v>3</v>
      </c>
      <c r="P7" s="20">
        <v>0</v>
      </c>
      <c r="Q7" s="2">
        <v>1</v>
      </c>
      <c r="R7" s="2">
        <v>1</v>
      </c>
      <c r="S7" s="2">
        <v>2</v>
      </c>
      <c r="T7" s="2">
        <v>0</v>
      </c>
      <c r="U7" s="2">
        <v>4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1</v>
      </c>
      <c r="AB7" s="2">
        <v>0</v>
      </c>
      <c r="AC7" s="2">
        <v>0</v>
      </c>
      <c r="AD7" s="2">
        <v>0</v>
      </c>
      <c r="AE7" s="2">
        <v>1</v>
      </c>
      <c r="AF7" s="118">
        <f>SUM(B7:AE7)</f>
        <v>29</v>
      </c>
      <c r="AG7" s="42">
        <f>ROUND(AVERAGE(B7:AE7),0)</f>
        <v>1</v>
      </c>
    </row>
    <row r="8" spans="1:33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1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19">
        <f>SUM(B8:AE8)</f>
        <v>3</v>
      </c>
      <c r="AG8" s="42">
        <f>ROUND(AVERAGE(B8:AE8),0)</f>
        <v>0</v>
      </c>
    </row>
    <row r="9" spans="1:33" ht="3" customHeight="1" thickBot="1">
      <c r="A9" s="5"/>
      <c r="AF9" s="25"/>
      <c r="AG9" s="25"/>
    </row>
    <row r="10" spans="1:33" ht="15.75" thickBot="1">
      <c r="A10" s="8" t="s">
        <v>2</v>
      </c>
      <c r="B10" s="9">
        <f>IF(B4&lt;&gt;"",SUM(B4:B8),"")</f>
        <v>27</v>
      </c>
      <c r="C10" s="9">
        <f t="shared" ref="C10:AE10" si="0">IF(C4&lt;&gt;"",SUM(C4:C8),"")</f>
        <v>21</v>
      </c>
      <c r="D10" s="9">
        <f t="shared" si="0"/>
        <v>23</v>
      </c>
      <c r="E10" s="9">
        <f t="shared" si="0"/>
        <v>13</v>
      </c>
      <c r="F10" s="9">
        <f t="shared" si="0"/>
        <v>16</v>
      </c>
      <c r="G10" s="9">
        <f t="shared" si="0"/>
        <v>16</v>
      </c>
      <c r="H10" s="9">
        <f t="shared" si="0"/>
        <v>21</v>
      </c>
      <c r="I10" s="9">
        <f t="shared" si="0"/>
        <v>21</v>
      </c>
      <c r="J10" s="9">
        <f t="shared" si="0"/>
        <v>18</v>
      </c>
      <c r="K10" s="9">
        <f t="shared" si="0"/>
        <v>23</v>
      </c>
      <c r="L10" s="9">
        <f t="shared" si="0"/>
        <v>20</v>
      </c>
      <c r="M10" s="9">
        <f t="shared" si="0"/>
        <v>17</v>
      </c>
      <c r="N10" s="9">
        <f t="shared" si="0"/>
        <v>18</v>
      </c>
      <c r="O10" s="9">
        <f t="shared" si="0"/>
        <v>24</v>
      </c>
      <c r="P10" s="9">
        <f t="shared" si="0"/>
        <v>13</v>
      </c>
      <c r="Q10" s="9">
        <f t="shared" si="0"/>
        <v>18</v>
      </c>
      <c r="R10" s="9">
        <f t="shared" si="0"/>
        <v>24</v>
      </c>
      <c r="S10" s="9">
        <f t="shared" si="0"/>
        <v>32</v>
      </c>
      <c r="T10" s="9">
        <f t="shared" si="0"/>
        <v>20</v>
      </c>
      <c r="U10" s="9">
        <f t="shared" si="0"/>
        <v>24</v>
      </c>
      <c r="V10" s="9">
        <f t="shared" si="0"/>
        <v>14</v>
      </c>
      <c r="W10" s="9">
        <f t="shared" si="0"/>
        <v>15</v>
      </c>
      <c r="X10" s="9">
        <f t="shared" si="0"/>
        <v>16</v>
      </c>
      <c r="Y10" s="9">
        <f t="shared" si="0"/>
        <v>20</v>
      </c>
      <c r="Z10" s="9">
        <f t="shared" si="0"/>
        <v>31</v>
      </c>
      <c r="AA10" s="9">
        <f t="shared" si="0"/>
        <v>15</v>
      </c>
      <c r="AB10" s="9">
        <f t="shared" si="0"/>
        <v>22</v>
      </c>
      <c r="AC10" s="9">
        <f t="shared" si="0"/>
        <v>15</v>
      </c>
      <c r="AD10" s="9">
        <f t="shared" si="0"/>
        <v>12</v>
      </c>
      <c r="AE10" s="9">
        <f t="shared" si="0"/>
        <v>21</v>
      </c>
      <c r="AF10" s="16">
        <f>SUM(B10:AE10)</f>
        <v>590</v>
      </c>
      <c r="AG10" s="44">
        <f>SUM(AG4:AG9)</f>
        <v>20</v>
      </c>
    </row>
    <row r="11" spans="1:33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3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5"/>
    </row>
    <row r="13" spans="1:33">
      <c r="A13" s="3" t="s">
        <v>17</v>
      </c>
      <c r="B13" s="159">
        <v>1</v>
      </c>
      <c r="C13" s="159">
        <v>1</v>
      </c>
      <c r="D13" s="159">
        <v>0</v>
      </c>
      <c r="E13" s="159">
        <v>2</v>
      </c>
      <c r="F13" s="159">
        <v>1</v>
      </c>
      <c r="G13" s="159">
        <v>0</v>
      </c>
      <c r="H13" s="159">
        <v>0</v>
      </c>
      <c r="I13" s="159">
        <v>1</v>
      </c>
      <c r="J13" s="159">
        <v>0</v>
      </c>
      <c r="K13" s="159">
        <v>0</v>
      </c>
      <c r="L13" s="21">
        <v>0</v>
      </c>
      <c r="M13" s="21">
        <v>0</v>
      </c>
      <c r="N13" s="21">
        <v>1</v>
      </c>
      <c r="O13" s="21">
        <v>1</v>
      </c>
      <c r="P13" s="21">
        <v>2</v>
      </c>
      <c r="Q13" s="21">
        <v>0</v>
      </c>
      <c r="R13" s="21">
        <v>0</v>
      </c>
      <c r="S13" s="10">
        <v>1</v>
      </c>
      <c r="T13" s="10">
        <v>1</v>
      </c>
      <c r="U13" s="10">
        <v>0</v>
      </c>
      <c r="V13" s="10">
        <v>0</v>
      </c>
      <c r="W13" s="10">
        <v>2</v>
      </c>
      <c r="X13" s="10">
        <v>0</v>
      </c>
      <c r="Y13" s="21">
        <v>0</v>
      </c>
      <c r="Z13" s="21">
        <v>1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43">
        <f>SUM(B13:AE13)</f>
        <v>15</v>
      </c>
      <c r="AG13" s="241">
        <f>ROUND(AVERAGE(B13:AE13),0)</f>
        <v>1</v>
      </c>
    </row>
    <row r="14" spans="1:33">
      <c r="A14" s="4" t="s">
        <v>81</v>
      </c>
      <c r="B14" s="20">
        <v>0</v>
      </c>
      <c r="C14" s="20">
        <v>1</v>
      </c>
      <c r="D14" s="20">
        <v>2</v>
      </c>
      <c r="E14" s="20">
        <v>1</v>
      </c>
      <c r="F14" s="20">
        <v>0</v>
      </c>
      <c r="G14" s="20">
        <v>3</v>
      </c>
      <c r="H14" s="20">
        <v>2</v>
      </c>
      <c r="I14" s="20">
        <v>0</v>
      </c>
      <c r="J14" s="20">
        <v>1</v>
      </c>
      <c r="K14" s="20">
        <v>2</v>
      </c>
      <c r="L14" s="20">
        <v>0</v>
      </c>
      <c r="M14" s="20">
        <v>3</v>
      </c>
      <c r="N14" s="20">
        <v>3</v>
      </c>
      <c r="O14" s="20">
        <v>1</v>
      </c>
      <c r="P14" s="20">
        <v>1</v>
      </c>
      <c r="Q14" s="20">
        <v>0</v>
      </c>
      <c r="R14" s="20">
        <v>0</v>
      </c>
      <c r="S14" s="20">
        <v>2</v>
      </c>
      <c r="T14" s="20">
        <v>2</v>
      </c>
      <c r="U14" s="20">
        <v>1</v>
      </c>
      <c r="V14" s="20">
        <v>1</v>
      </c>
      <c r="W14" s="20">
        <v>0</v>
      </c>
      <c r="X14" s="20">
        <v>1</v>
      </c>
      <c r="Y14" s="20">
        <v>0</v>
      </c>
      <c r="Z14" s="20">
        <v>1</v>
      </c>
      <c r="AA14" s="20">
        <v>1</v>
      </c>
      <c r="AB14" s="20">
        <v>1</v>
      </c>
      <c r="AC14" s="20">
        <v>0</v>
      </c>
      <c r="AD14" s="20">
        <v>2</v>
      </c>
      <c r="AE14" s="20">
        <v>0</v>
      </c>
      <c r="AF14" s="242">
        <f>SUM(B14:AE14)</f>
        <v>32</v>
      </c>
      <c r="AG14" s="42">
        <f>ROUND(AVERAGE(B14:AE14),0)</f>
        <v>1</v>
      </c>
    </row>
    <row r="15" spans="1:33">
      <c r="A15" s="4" t="s">
        <v>50</v>
      </c>
      <c r="B15" s="20">
        <v>4</v>
      </c>
      <c r="C15" s="20">
        <v>7</v>
      </c>
      <c r="D15" s="20">
        <v>7</v>
      </c>
      <c r="E15" s="20">
        <v>3</v>
      </c>
      <c r="F15" s="20">
        <v>4</v>
      </c>
      <c r="G15" s="20">
        <v>5</v>
      </c>
      <c r="H15" s="20">
        <v>3</v>
      </c>
      <c r="I15" s="20">
        <v>5</v>
      </c>
      <c r="J15" s="20">
        <v>4</v>
      </c>
      <c r="K15" s="20">
        <v>2</v>
      </c>
      <c r="L15" s="20">
        <v>4</v>
      </c>
      <c r="M15" s="20">
        <v>5</v>
      </c>
      <c r="N15" s="20">
        <v>3</v>
      </c>
      <c r="O15" s="20">
        <v>5</v>
      </c>
      <c r="P15" s="20">
        <v>3</v>
      </c>
      <c r="Q15" s="20">
        <v>5</v>
      </c>
      <c r="R15" s="20">
        <v>5</v>
      </c>
      <c r="S15" s="20">
        <v>2</v>
      </c>
      <c r="T15" s="20">
        <v>4</v>
      </c>
      <c r="U15" s="20">
        <v>2</v>
      </c>
      <c r="V15" s="20">
        <v>4</v>
      </c>
      <c r="W15" s="20">
        <v>4</v>
      </c>
      <c r="X15" s="20">
        <v>2</v>
      </c>
      <c r="Y15" s="20">
        <v>3</v>
      </c>
      <c r="Z15" s="20">
        <v>2</v>
      </c>
      <c r="AA15" s="20">
        <v>0</v>
      </c>
      <c r="AB15" s="20">
        <v>3</v>
      </c>
      <c r="AC15" s="20">
        <v>3</v>
      </c>
      <c r="AD15" s="20">
        <v>4</v>
      </c>
      <c r="AE15" s="20">
        <v>2</v>
      </c>
      <c r="AF15" s="242">
        <f>SUM(B15:AE15)</f>
        <v>109</v>
      </c>
      <c r="AG15" s="42">
        <f>ROUND(AVERAGE(B15:AE15),0)</f>
        <v>4</v>
      </c>
    </row>
    <row r="16" spans="1:33" ht="15.75" thickBot="1">
      <c r="A16" s="6" t="s">
        <v>51</v>
      </c>
      <c r="B16" s="33">
        <v>3</v>
      </c>
      <c r="C16" s="33">
        <v>1</v>
      </c>
      <c r="D16" s="33">
        <v>0</v>
      </c>
      <c r="E16" s="33">
        <v>2</v>
      </c>
      <c r="F16" s="33">
        <v>1</v>
      </c>
      <c r="G16" s="33">
        <v>1</v>
      </c>
      <c r="H16" s="33">
        <v>3</v>
      </c>
      <c r="I16" s="33">
        <v>2</v>
      </c>
      <c r="J16" s="33">
        <v>0</v>
      </c>
      <c r="K16" s="33">
        <v>6</v>
      </c>
      <c r="L16" s="33">
        <v>3</v>
      </c>
      <c r="M16" s="33">
        <v>2</v>
      </c>
      <c r="N16" s="33">
        <v>4</v>
      </c>
      <c r="O16" s="33">
        <v>1</v>
      </c>
      <c r="P16" s="33">
        <v>4</v>
      </c>
      <c r="Q16" s="33">
        <v>3</v>
      </c>
      <c r="R16" s="33">
        <v>3</v>
      </c>
      <c r="S16" s="33">
        <v>3</v>
      </c>
      <c r="T16" s="33">
        <v>2</v>
      </c>
      <c r="U16" s="33">
        <v>1</v>
      </c>
      <c r="V16" s="33">
        <v>2</v>
      </c>
      <c r="W16" s="33">
        <v>2</v>
      </c>
      <c r="X16" s="33">
        <v>1</v>
      </c>
      <c r="Y16" s="33">
        <v>3</v>
      </c>
      <c r="Z16" s="33">
        <v>1</v>
      </c>
      <c r="AA16" s="33">
        <v>3</v>
      </c>
      <c r="AB16" s="33">
        <v>2</v>
      </c>
      <c r="AC16" s="33">
        <v>2</v>
      </c>
      <c r="AD16" s="33">
        <v>1</v>
      </c>
      <c r="AE16" s="33">
        <v>2</v>
      </c>
      <c r="AF16" s="244">
        <f>SUM(B16:AE16)</f>
        <v>64</v>
      </c>
      <c r="AG16" s="43">
        <f>ROUND(AVERAGE(B16:AE16),0)</f>
        <v>2</v>
      </c>
    </row>
    <row r="17" spans="1:34" ht="3" customHeight="1" thickBot="1">
      <c r="A17" s="22"/>
      <c r="L17" s="1" t="s">
        <v>28</v>
      </c>
      <c r="N17" s="32"/>
      <c r="AF17" s="23"/>
      <c r="AG17" s="25"/>
    </row>
    <row r="18" spans="1:34" ht="15.75" thickBot="1">
      <c r="A18" s="8" t="s">
        <v>2</v>
      </c>
      <c r="B18" s="9">
        <f>IF(B10 &lt;&gt; "",SUM(B13:B16),"")</f>
        <v>8</v>
      </c>
      <c r="C18" s="9">
        <f t="shared" ref="C18:AE18" si="1">IF(C10 &lt;&gt; "",SUM(C13:C16),"")</f>
        <v>10</v>
      </c>
      <c r="D18" s="9">
        <f t="shared" si="1"/>
        <v>9</v>
      </c>
      <c r="E18" s="9">
        <f t="shared" si="1"/>
        <v>8</v>
      </c>
      <c r="F18" s="9">
        <f t="shared" si="1"/>
        <v>6</v>
      </c>
      <c r="G18" s="9">
        <f t="shared" si="1"/>
        <v>9</v>
      </c>
      <c r="H18" s="9">
        <f t="shared" si="1"/>
        <v>8</v>
      </c>
      <c r="I18" s="9">
        <f t="shared" si="1"/>
        <v>8</v>
      </c>
      <c r="J18" s="9">
        <f t="shared" si="1"/>
        <v>5</v>
      </c>
      <c r="K18" s="9">
        <f t="shared" si="1"/>
        <v>10</v>
      </c>
      <c r="L18" s="9">
        <f t="shared" si="1"/>
        <v>7</v>
      </c>
      <c r="M18" s="9">
        <f t="shared" si="1"/>
        <v>10</v>
      </c>
      <c r="N18" s="9">
        <f t="shared" si="1"/>
        <v>11</v>
      </c>
      <c r="O18" s="9">
        <f t="shared" si="1"/>
        <v>8</v>
      </c>
      <c r="P18" s="9">
        <f t="shared" si="1"/>
        <v>10</v>
      </c>
      <c r="Q18" s="9">
        <f t="shared" si="1"/>
        <v>8</v>
      </c>
      <c r="R18" s="9">
        <f t="shared" si="1"/>
        <v>8</v>
      </c>
      <c r="S18" s="9">
        <f t="shared" si="1"/>
        <v>8</v>
      </c>
      <c r="T18" s="9">
        <f t="shared" si="1"/>
        <v>9</v>
      </c>
      <c r="U18" s="9">
        <f t="shared" si="1"/>
        <v>4</v>
      </c>
      <c r="V18" s="9">
        <f t="shared" si="1"/>
        <v>7</v>
      </c>
      <c r="W18" s="9">
        <f t="shared" si="1"/>
        <v>8</v>
      </c>
      <c r="X18" s="9">
        <f t="shared" si="1"/>
        <v>4</v>
      </c>
      <c r="Y18" s="9">
        <f t="shared" si="1"/>
        <v>6</v>
      </c>
      <c r="Z18" s="9">
        <f t="shared" si="1"/>
        <v>5</v>
      </c>
      <c r="AA18" s="9">
        <f t="shared" si="1"/>
        <v>4</v>
      </c>
      <c r="AB18" s="9">
        <f t="shared" si="1"/>
        <v>6</v>
      </c>
      <c r="AC18" s="9">
        <f t="shared" si="1"/>
        <v>5</v>
      </c>
      <c r="AD18" s="9">
        <f t="shared" si="1"/>
        <v>7</v>
      </c>
      <c r="AE18" s="9">
        <f t="shared" si="1"/>
        <v>4</v>
      </c>
      <c r="AF18" s="16">
        <f>SUM(B18:AE18)</f>
        <v>220</v>
      </c>
      <c r="AG18" s="44">
        <f>SUM(AG13:AG16)</f>
        <v>8</v>
      </c>
    </row>
    <row r="19" spans="1:34" ht="14.25" customHeight="1" thickBot="1"/>
    <row r="20" spans="1:34" ht="16.5" thickBot="1">
      <c r="A20" s="27" t="s">
        <v>13</v>
      </c>
      <c r="B20" s="29">
        <f>IF(B18&lt;&gt;"",SUM(B10,B18),"")</f>
        <v>35</v>
      </c>
      <c r="C20" s="29">
        <f t="shared" ref="C20:AE20" si="2">IF(C18&lt;&gt;"",SUM(C10,C18),"")</f>
        <v>31</v>
      </c>
      <c r="D20" s="29">
        <f t="shared" si="2"/>
        <v>32</v>
      </c>
      <c r="E20" s="29">
        <f t="shared" si="2"/>
        <v>21</v>
      </c>
      <c r="F20" s="29">
        <f t="shared" si="2"/>
        <v>22</v>
      </c>
      <c r="G20" s="29">
        <f t="shared" si="2"/>
        <v>25</v>
      </c>
      <c r="H20" s="29">
        <f t="shared" si="2"/>
        <v>29</v>
      </c>
      <c r="I20" s="29">
        <f t="shared" si="2"/>
        <v>29</v>
      </c>
      <c r="J20" s="29">
        <f t="shared" si="2"/>
        <v>23</v>
      </c>
      <c r="K20" s="29">
        <f t="shared" si="2"/>
        <v>33</v>
      </c>
      <c r="L20" s="29">
        <f t="shared" si="2"/>
        <v>27</v>
      </c>
      <c r="M20" s="29">
        <f t="shared" si="2"/>
        <v>27</v>
      </c>
      <c r="N20" s="29">
        <f t="shared" si="2"/>
        <v>29</v>
      </c>
      <c r="O20" s="29">
        <f t="shared" si="2"/>
        <v>32</v>
      </c>
      <c r="P20" s="29">
        <f t="shared" si="2"/>
        <v>23</v>
      </c>
      <c r="Q20" s="29">
        <f t="shared" si="2"/>
        <v>26</v>
      </c>
      <c r="R20" s="29">
        <f t="shared" si="2"/>
        <v>32</v>
      </c>
      <c r="S20" s="29">
        <f t="shared" si="2"/>
        <v>40</v>
      </c>
      <c r="T20" s="29">
        <f t="shared" si="2"/>
        <v>29</v>
      </c>
      <c r="U20" s="29">
        <f t="shared" si="2"/>
        <v>28</v>
      </c>
      <c r="V20" s="29">
        <f t="shared" si="2"/>
        <v>21</v>
      </c>
      <c r="W20" s="29">
        <f t="shared" si="2"/>
        <v>23</v>
      </c>
      <c r="X20" s="29">
        <f t="shared" si="2"/>
        <v>20</v>
      </c>
      <c r="Y20" s="29">
        <f t="shared" si="2"/>
        <v>26</v>
      </c>
      <c r="Z20" s="29">
        <f t="shared" si="2"/>
        <v>36</v>
      </c>
      <c r="AA20" s="29">
        <f t="shared" si="2"/>
        <v>19</v>
      </c>
      <c r="AB20" s="29">
        <f t="shared" si="2"/>
        <v>28</v>
      </c>
      <c r="AC20" s="29">
        <f t="shared" si="2"/>
        <v>20</v>
      </c>
      <c r="AD20" s="29">
        <f t="shared" si="2"/>
        <v>19</v>
      </c>
      <c r="AE20" s="29">
        <f t="shared" si="2"/>
        <v>25</v>
      </c>
      <c r="AF20" s="144">
        <f>SUM(AF10,AF18)</f>
        <v>810</v>
      </c>
      <c r="AG20" s="44">
        <f>SUM(AG10,AG18)</f>
        <v>28</v>
      </c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4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mergeCells count="3">
    <mergeCell ref="A1:A2"/>
    <mergeCell ref="B1:AG1"/>
    <mergeCell ref="A12:AG12"/>
  </mergeCells>
  <pageMargins left="0.23622047244094491" right="0.23622047244094491" top="0.74803149606299213" bottom="0.35433070866141736" header="0.31496062992125984" footer="0.31496062992125984"/>
  <pageSetup paperSize="9" scale="93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workbookViewId="0">
      <selection activeCell="AD17" sqref="AD17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153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15</v>
      </c>
      <c r="C4" s="21">
        <v>15</v>
      </c>
      <c r="D4" s="21">
        <v>13</v>
      </c>
      <c r="E4" s="21">
        <v>13</v>
      </c>
      <c r="F4" s="21">
        <v>14</v>
      </c>
      <c r="G4" s="21">
        <v>14</v>
      </c>
      <c r="H4" s="21">
        <v>15</v>
      </c>
      <c r="I4" s="21">
        <v>14</v>
      </c>
      <c r="J4" s="21">
        <v>16</v>
      </c>
      <c r="K4" s="21">
        <v>15</v>
      </c>
      <c r="L4" s="21">
        <v>10</v>
      </c>
      <c r="M4" s="21">
        <v>15</v>
      </c>
      <c r="N4" s="21">
        <v>19</v>
      </c>
      <c r="O4" s="21">
        <v>10</v>
      </c>
      <c r="P4" s="21">
        <v>9</v>
      </c>
      <c r="Q4" s="21">
        <v>11</v>
      </c>
      <c r="R4" s="10">
        <v>15</v>
      </c>
      <c r="S4" s="10">
        <v>14</v>
      </c>
      <c r="T4" s="10">
        <v>11</v>
      </c>
      <c r="U4" s="10">
        <v>8</v>
      </c>
      <c r="V4" s="10">
        <v>13</v>
      </c>
      <c r="W4" s="10">
        <v>13</v>
      </c>
      <c r="X4" s="10">
        <v>14</v>
      </c>
      <c r="Y4" s="10">
        <v>11</v>
      </c>
      <c r="Z4" s="10">
        <v>12</v>
      </c>
      <c r="AA4" s="10">
        <v>19</v>
      </c>
      <c r="AB4" s="10">
        <v>15</v>
      </c>
      <c r="AC4" s="10">
        <v>10</v>
      </c>
      <c r="AD4" s="10">
        <v>11</v>
      </c>
      <c r="AE4" s="10">
        <v>13</v>
      </c>
      <c r="AF4" s="96">
        <v>12</v>
      </c>
      <c r="AG4" s="117">
        <f>SUM(B4:AF4)</f>
        <v>409</v>
      </c>
      <c r="AH4" s="41">
        <f>ROUND(AVERAGE(B4:AF4),0)</f>
        <v>13</v>
      </c>
    </row>
    <row r="5" spans="1:34">
      <c r="A5" s="38" t="s">
        <v>68</v>
      </c>
      <c r="B5" s="46">
        <v>0</v>
      </c>
      <c r="C5" s="46">
        <v>1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1</v>
      </c>
      <c r="AE5" s="45">
        <v>0</v>
      </c>
      <c r="AF5" s="113">
        <v>0</v>
      </c>
      <c r="AG5" s="118">
        <f t="shared" ref="AG5:AG8" si="0">SUM(B5:AF5)</f>
        <v>2</v>
      </c>
      <c r="AH5" s="42">
        <f>ROUND(AVERAGE(B5:AF5),0)</f>
        <v>0</v>
      </c>
    </row>
    <row r="6" spans="1:34">
      <c r="A6" s="4" t="s">
        <v>6</v>
      </c>
      <c r="B6" s="20">
        <v>5</v>
      </c>
      <c r="C6" s="20">
        <v>7</v>
      </c>
      <c r="D6" s="20">
        <v>8</v>
      </c>
      <c r="E6" s="20">
        <v>10</v>
      </c>
      <c r="F6" s="20">
        <v>7</v>
      </c>
      <c r="G6" s="20">
        <v>6</v>
      </c>
      <c r="H6" s="20">
        <v>1</v>
      </c>
      <c r="I6" s="20">
        <v>4</v>
      </c>
      <c r="J6" s="20">
        <v>4</v>
      </c>
      <c r="K6" s="20">
        <v>6</v>
      </c>
      <c r="L6" s="20">
        <v>6</v>
      </c>
      <c r="M6" s="20">
        <v>4</v>
      </c>
      <c r="N6" s="20">
        <v>5</v>
      </c>
      <c r="O6" s="20">
        <v>5</v>
      </c>
      <c r="P6" s="20">
        <v>5</v>
      </c>
      <c r="Q6" s="20">
        <v>3</v>
      </c>
      <c r="R6" s="2">
        <v>6</v>
      </c>
      <c r="S6" s="2">
        <v>1</v>
      </c>
      <c r="T6" s="20">
        <v>3</v>
      </c>
      <c r="U6" s="2">
        <v>5</v>
      </c>
      <c r="V6" s="2">
        <v>5</v>
      </c>
      <c r="W6" s="2">
        <v>5</v>
      </c>
      <c r="X6" s="2">
        <v>7</v>
      </c>
      <c r="Y6" s="2">
        <v>8</v>
      </c>
      <c r="Z6" s="2">
        <v>5</v>
      </c>
      <c r="AA6" s="2">
        <v>9</v>
      </c>
      <c r="AB6" s="2">
        <v>3</v>
      </c>
      <c r="AC6" s="2">
        <v>7</v>
      </c>
      <c r="AD6" s="2">
        <v>4</v>
      </c>
      <c r="AE6" s="2">
        <v>5</v>
      </c>
      <c r="AF6" s="97">
        <v>4</v>
      </c>
      <c r="AG6" s="118">
        <f t="shared" si="0"/>
        <v>163</v>
      </c>
      <c r="AH6" s="42">
        <f t="shared" ref="AH6:AH8" si="1">ROUND(AVERAGE(B6:AF6),0)</f>
        <v>5</v>
      </c>
    </row>
    <row r="7" spans="1:34">
      <c r="A7" s="4" t="s">
        <v>7</v>
      </c>
      <c r="B7" s="2">
        <v>0</v>
      </c>
      <c r="C7" s="2">
        <v>0</v>
      </c>
      <c r="D7" s="2">
        <v>2</v>
      </c>
      <c r="E7" s="2">
        <v>1</v>
      </c>
      <c r="F7" s="2">
        <v>0</v>
      </c>
      <c r="G7" s="2">
        <v>0</v>
      </c>
      <c r="H7" s="20">
        <v>1</v>
      </c>
      <c r="I7" s="2">
        <v>1</v>
      </c>
      <c r="J7" s="2">
        <v>1</v>
      </c>
      <c r="K7" s="2">
        <v>2</v>
      </c>
      <c r="L7" s="2">
        <v>2</v>
      </c>
      <c r="M7" s="2">
        <v>0</v>
      </c>
      <c r="N7" s="2">
        <v>0</v>
      </c>
      <c r="O7" s="2">
        <v>1</v>
      </c>
      <c r="P7" s="20">
        <v>2</v>
      </c>
      <c r="Q7" s="2">
        <v>1</v>
      </c>
      <c r="R7" s="2">
        <v>1</v>
      </c>
      <c r="S7" s="2">
        <v>0</v>
      </c>
      <c r="T7" s="2">
        <v>0</v>
      </c>
      <c r="U7" s="2">
        <v>3</v>
      </c>
      <c r="V7" s="2">
        <v>2</v>
      </c>
      <c r="W7" s="2">
        <v>0</v>
      </c>
      <c r="X7" s="2">
        <v>2</v>
      </c>
      <c r="Y7" s="2">
        <v>0</v>
      </c>
      <c r="Z7" s="2">
        <v>1</v>
      </c>
      <c r="AA7" s="2">
        <v>1</v>
      </c>
      <c r="AB7" s="2">
        <v>1</v>
      </c>
      <c r="AC7" s="2">
        <v>1</v>
      </c>
      <c r="AD7" s="2">
        <v>0</v>
      </c>
      <c r="AE7" s="2">
        <v>0</v>
      </c>
      <c r="AF7" s="97">
        <v>1</v>
      </c>
      <c r="AG7" s="118">
        <f t="shared" si="0"/>
        <v>27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119">
        <f t="shared" si="0"/>
        <v>0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20</v>
      </c>
      <c r="C10" s="9">
        <f t="shared" ref="C10:AF10" si="2">IF(C4&lt;&gt;"",SUM(C4:C8),"")</f>
        <v>23</v>
      </c>
      <c r="D10" s="9">
        <f t="shared" si="2"/>
        <v>23</v>
      </c>
      <c r="E10" s="9">
        <f t="shared" si="2"/>
        <v>24</v>
      </c>
      <c r="F10" s="9">
        <f t="shared" si="2"/>
        <v>21</v>
      </c>
      <c r="G10" s="9">
        <f t="shared" si="2"/>
        <v>20</v>
      </c>
      <c r="H10" s="9">
        <f t="shared" si="2"/>
        <v>17</v>
      </c>
      <c r="I10" s="9">
        <f t="shared" si="2"/>
        <v>19</v>
      </c>
      <c r="J10" s="9">
        <f t="shared" si="2"/>
        <v>21</v>
      </c>
      <c r="K10" s="9">
        <f t="shared" si="2"/>
        <v>23</v>
      </c>
      <c r="L10" s="9">
        <f t="shared" si="2"/>
        <v>18</v>
      </c>
      <c r="M10" s="9">
        <f t="shared" si="2"/>
        <v>19</v>
      </c>
      <c r="N10" s="9">
        <f t="shared" si="2"/>
        <v>24</v>
      </c>
      <c r="O10" s="9">
        <f t="shared" si="2"/>
        <v>16</v>
      </c>
      <c r="P10" s="9">
        <f t="shared" si="2"/>
        <v>16</v>
      </c>
      <c r="Q10" s="9">
        <f t="shared" si="2"/>
        <v>15</v>
      </c>
      <c r="R10" s="9">
        <f t="shared" si="2"/>
        <v>22</v>
      </c>
      <c r="S10" s="9">
        <f t="shared" si="2"/>
        <v>15</v>
      </c>
      <c r="T10" s="9">
        <f t="shared" si="2"/>
        <v>14</v>
      </c>
      <c r="U10" s="9">
        <f t="shared" si="2"/>
        <v>16</v>
      </c>
      <c r="V10" s="9">
        <f t="shared" si="2"/>
        <v>20</v>
      </c>
      <c r="W10" s="9">
        <f t="shared" si="2"/>
        <v>18</v>
      </c>
      <c r="X10" s="9">
        <f t="shared" si="2"/>
        <v>23</v>
      </c>
      <c r="Y10" s="9">
        <f t="shared" si="2"/>
        <v>19</v>
      </c>
      <c r="Z10" s="9">
        <f t="shared" si="2"/>
        <v>18</v>
      </c>
      <c r="AA10" s="9">
        <f t="shared" si="2"/>
        <v>29</v>
      </c>
      <c r="AB10" s="9">
        <f t="shared" si="2"/>
        <v>19</v>
      </c>
      <c r="AC10" s="9">
        <f t="shared" si="2"/>
        <v>18</v>
      </c>
      <c r="AD10" s="9">
        <f t="shared" si="2"/>
        <v>16</v>
      </c>
      <c r="AE10" s="9">
        <f t="shared" si="2"/>
        <v>18</v>
      </c>
      <c r="AF10" s="9">
        <f t="shared" si="2"/>
        <v>17</v>
      </c>
      <c r="AG10" s="16">
        <f>SUM(B10:AF10)</f>
        <v>601</v>
      </c>
      <c r="AH10" s="44">
        <f>SUM(AH4:AH9)</f>
        <v>19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1</v>
      </c>
      <c r="M13" s="159">
        <v>0</v>
      </c>
      <c r="N13" s="159">
        <v>1</v>
      </c>
      <c r="O13" s="159">
        <v>0</v>
      </c>
      <c r="P13" s="159">
        <v>0</v>
      </c>
      <c r="Q13" s="159">
        <v>0</v>
      </c>
      <c r="R13" s="159">
        <v>1</v>
      </c>
      <c r="S13" s="159">
        <v>2</v>
      </c>
      <c r="T13" s="159">
        <v>0</v>
      </c>
      <c r="U13" s="159">
        <v>0</v>
      </c>
      <c r="V13" s="159">
        <v>0</v>
      </c>
      <c r="W13" s="159">
        <v>0</v>
      </c>
      <c r="X13" s="159">
        <v>1</v>
      </c>
      <c r="Y13" s="159">
        <v>0</v>
      </c>
      <c r="Z13" s="21">
        <v>0</v>
      </c>
      <c r="AA13" s="21">
        <v>3</v>
      </c>
      <c r="AB13" s="21">
        <v>0</v>
      </c>
      <c r="AC13" s="21">
        <v>0</v>
      </c>
      <c r="AD13" s="21">
        <v>0</v>
      </c>
      <c r="AE13" s="21">
        <v>1</v>
      </c>
      <c r="AF13" s="164">
        <v>4</v>
      </c>
      <c r="AG13" s="168">
        <f>SUM(B13:AF13)</f>
        <v>14</v>
      </c>
      <c r="AH13" s="241">
        <f>ROUND(AVERAGE(B13:AF13),0)</f>
        <v>0</v>
      </c>
    </row>
    <row r="14" spans="1:34">
      <c r="A14" s="4" t="s">
        <v>81</v>
      </c>
      <c r="B14" s="20">
        <v>0</v>
      </c>
      <c r="C14" s="20">
        <v>0</v>
      </c>
      <c r="D14" s="20">
        <v>1</v>
      </c>
      <c r="E14" s="20">
        <v>0</v>
      </c>
      <c r="F14" s="20">
        <v>3</v>
      </c>
      <c r="G14" s="20">
        <v>1</v>
      </c>
      <c r="H14" s="20">
        <v>0</v>
      </c>
      <c r="I14" s="20">
        <v>1</v>
      </c>
      <c r="J14" s="20">
        <v>0</v>
      </c>
      <c r="K14" s="20">
        <v>1</v>
      </c>
      <c r="L14" s="20">
        <v>1</v>
      </c>
      <c r="M14" s="20">
        <v>3</v>
      </c>
      <c r="N14" s="20">
        <v>2</v>
      </c>
      <c r="O14" s="20">
        <v>0</v>
      </c>
      <c r="P14" s="20">
        <v>0</v>
      </c>
      <c r="Q14" s="20">
        <v>3</v>
      </c>
      <c r="R14" s="20">
        <v>0</v>
      </c>
      <c r="S14" s="20">
        <v>0</v>
      </c>
      <c r="T14" s="20">
        <v>2</v>
      </c>
      <c r="U14" s="20">
        <v>2</v>
      </c>
      <c r="V14" s="20">
        <v>0</v>
      </c>
      <c r="W14" s="20">
        <v>1</v>
      </c>
      <c r="X14" s="20">
        <v>0</v>
      </c>
      <c r="Y14" s="20">
        <v>2</v>
      </c>
      <c r="Z14" s="20">
        <v>0</v>
      </c>
      <c r="AA14" s="20">
        <v>2</v>
      </c>
      <c r="AB14" s="20">
        <v>1</v>
      </c>
      <c r="AC14" s="20">
        <v>1</v>
      </c>
      <c r="AD14" s="20">
        <v>1</v>
      </c>
      <c r="AE14" s="20">
        <v>1</v>
      </c>
      <c r="AF14" s="166">
        <v>0</v>
      </c>
      <c r="AG14" s="169">
        <f t="shared" ref="AG14:AG16" si="3">SUM(B14:AF14)</f>
        <v>29</v>
      </c>
      <c r="AH14" s="42">
        <f t="shared" ref="AH14:AH16" si="4">ROUND(AVERAGE(B14:AF14),0)</f>
        <v>1</v>
      </c>
    </row>
    <row r="15" spans="1:34">
      <c r="A15" s="4" t="s">
        <v>50</v>
      </c>
      <c r="B15" s="20">
        <v>4</v>
      </c>
      <c r="C15" s="20">
        <v>1</v>
      </c>
      <c r="D15" s="20">
        <v>3</v>
      </c>
      <c r="E15" s="20">
        <v>3</v>
      </c>
      <c r="F15" s="20">
        <v>1</v>
      </c>
      <c r="G15" s="20">
        <v>3</v>
      </c>
      <c r="H15" s="20">
        <v>3</v>
      </c>
      <c r="I15" s="20">
        <v>2</v>
      </c>
      <c r="J15" s="20">
        <v>1</v>
      </c>
      <c r="K15" s="20">
        <v>3</v>
      </c>
      <c r="L15" s="20">
        <v>4</v>
      </c>
      <c r="M15" s="20">
        <v>2</v>
      </c>
      <c r="N15" s="20">
        <v>2</v>
      </c>
      <c r="O15" s="20">
        <v>3</v>
      </c>
      <c r="P15" s="20">
        <v>3</v>
      </c>
      <c r="Q15" s="20">
        <v>2</v>
      </c>
      <c r="R15" s="20">
        <v>3</v>
      </c>
      <c r="S15" s="20">
        <v>6</v>
      </c>
      <c r="T15" s="20">
        <v>3</v>
      </c>
      <c r="U15" s="20">
        <v>7</v>
      </c>
      <c r="V15" s="20">
        <v>4</v>
      </c>
      <c r="W15" s="20">
        <v>5</v>
      </c>
      <c r="X15" s="20">
        <v>5</v>
      </c>
      <c r="Y15" s="20">
        <v>1</v>
      </c>
      <c r="Z15" s="20">
        <v>4</v>
      </c>
      <c r="AA15" s="20">
        <v>2</v>
      </c>
      <c r="AB15" s="20">
        <v>3</v>
      </c>
      <c r="AC15" s="20">
        <v>2</v>
      </c>
      <c r="AD15" s="20">
        <v>4</v>
      </c>
      <c r="AE15" s="20">
        <v>5</v>
      </c>
      <c r="AF15" s="166">
        <v>3</v>
      </c>
      <c r="AG15" s="169">
        <f t="shared" si="3"/>
        <v>97</v>
      </c>
      <c r="AH15" s="42">
        <f t="shared" si="4"/>
        <v>3</v>
      </c>
    </row>
    <row r="16" spans="1:34" ht="15.75" thickBot="1">
      <c r="A16" s="6" t="s">
        <v>51</v>
      </c>
      <c r="B16" s="33">
        <v>2</v>
      </c>
      <c r="C16" s="33">
        <v>2</v>
      </c>
      <c r="D16" s="33">
        <v>3</v>
      </c>
      <c r="E16" s="33">
        <v>1</v>
      </c>
      <c r="F16" s="33">
        <v>2</v>
      </c>
      <c r="G16" s="33">
        <v>2</v>
      </c>
      <c r="H16" s="33">
        <v>2</v>
      </c>
      <c r="I16" s="33">
        <v>2</v>
      </c>
      <c r="J16" s="33">
        <v>0</v>
      </c>
      <c r="K16" s="33">
        <v>1</v>
      </c>
      <c r="L16" s="33">
        <v>0</v>
      </c>
      <c r="M16" s="33">
        <v>3</v>
      </c>
      <c r="N16" s="33">
        <v>1</v>
      </c>
      <c r="O16" s="33">
        <v>2</v>
      </c>
      <c r="P16" s="33">
        <v>2</v>
      </c>
      <c r="Q16" s="33">
        <v>0</v>
      </c>
      <c r="R16" s="33">
        <v>1</v>
      </c>
      <c r="S16" s="33">
        <v>0</v>
      </c>
      <c r="T16" s="33">
        <v>1</v>
      </c>
      <c r="U16" s="33">
        <v>2</v>
      </c>
      <c r="V16" s="33">
        <v>1</v>
      </c>
      <c r="W16" s="33">
        <v>2</v>
      </c>
      <c r="X16" s="33">
        <v>1</v>
      </c>
      <c r="Y16" s="33">
        <v>1</v>
      </c>
      <c r="Z16" s="33">
        <v>2</v>
      </c>
      <c r="AA16" s="33">
        <v>0</v>
      </c>
      <c r="AB16" s="33">
        <v>2</v>
      </c>
      <c r="AC16" s="33">
        <v>2</v>
      </c>
      <c r="AD16" s="33">
        <v>3</v>
      </c>
      <c r="AE16" s="33">
        <v>3</v>
      </c>
      <c r="AF16" s="245">
        <v>3</v>
      </c>
      <c r="AG16" s="170">
        <f t="shared" si="3"/>
        <v>49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6</v>
      </c>
      <c r="C18" s="9">
        <f t="shared" ref="C18:AF18" si="5">IF(C10 &lt;&gt; "",SUM(C13:C16),"")</f>
        <v>3</v>
      </c>
      <c r="D18" s="9">
        <f t="shared" si="5"/>
        <v>7</v>
      </c>
      <c r="E18" s="9">
        <f t="shared" si="5"/>
        <v>4</v>
      </c>
      <c r="F18" s="9">
        <f t="shared" si="5"/>
        <v>6</v>
      </c>
      <c r="G18" s="9">
        <f t="shared" si="5"/>
        <v>6</v>
      </c>
      <c r="H18" s="9">
        <f t="shared" si="5"/>
        <v>5</v>
      </c>
      <c r="I18" s="9">
        <f t="shared" si="5"/>
        <v>5</v>
      </c>
      <c r="J18" s="9">
        <f t="shared" si="5"/>
        <v>1</v>
      </c>
      <c r="K18" s="9">
        <f t="shared" si="5"/>
        <v>5</v>
      </c>
      <c r="L18" s="9">
        <f t="shared" si="5"/>
        <v>6</v>
      </c>
      <c r="M18" s="9">
        <f t="shared" si="5"/>
        <v>8</v>
      </c>
      <c r="N18" s="9">
        <f t="shared" si="5"/>
        <v>6</v>
      </c>
      <c r="O18" s="9">
        <f t="shared" si="5"/>
        <v>5</v>
      </c>
      <c r="P18" s="9">
        <f t="shared" si="5"/>
        <v>5</v>
      </c>
      <c r="Q18" s="9">
        <f t="shared" si="5"/>
        <v>5</v>
      </c>
      <c r="R18" s="9">
        <f t="shared" si="5"/>
        <v>5</v>
      </c>
      <c r="S18" s="9">
        <f t="shared" si="5"/>
        <v>8</v>
      </c>
      <c r="T18" s="9">
        <f t="shared" si="5"/>
        <v>6</v>
      </c>
      <c r="U18" s="9">
        <f t="shared" si="5"/>
        <v>11</v>
      </c>
      <c r="V18" s="9">
        <f t="shared" si="5"/>
        <v>5</v>
      </c>
      <c r="W18" s="9">
        <f t="shared" si="5"/>
        <v>8</v>
      </c>
      <c r="X18" s="9">
        <f t="shared" si="5"/>
        <v>7</v>
      </c>
      <c r="Y18" s="9">
        <f t="shared" si="5"/>
        <v>4</v>
      </c>
      <c r="Z18" s="9">
        <f t="shared" si="5"/>
        <v>6</v>
      </c>
      <c r="AA18" s="9">
        <f t="shared" si="5"/>
        <v>7</v>
      </c>
      <c r="AB18" s="9">
        <f t="shared" si="5"/>
        <v>6</v>
      </c>
      <c r="AC18" s="9">
        <f t="shared" si="5"/>
        <v>5</v>
      </c>
      <c r="AD18" s="9">
        <f t="shared" si="5"/>
        <v>8</v>
      </c>
      <c r="AE18" s="9">
        <f t="shared" si="5"/>
        <v>10</v>
      </c>
      <c r="AF18" s="9">
        <f t="shared" si="5"/>
        <v>10</v>
      </c>
      <c r="AG18" s="16">
        <f>SUM(B18:AF18)</f>
        <v>189</v>
      </c>
      <c r="AH18" s="44">
        <f>SUM(AH13:AH16)</f>
        <v>6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26</v>
      </c>
      <c r="C20" s="29">
        <f t="shared" ref="C20:AF20" si="6">IF(C18&lt;&gt;"",SUM(C10,C18),"")</f>
        <v>26</v>
      </c>
      <c r="D20" s="29">
        <f t="shared" si="6"/>
        <v>30</v>
      </c>
      <c r="E20" s="29">
        <f t="shared" si="6"/>
        <v>28</v>
      </c>
      <c r="F20" s="29">
        <f t="shared" si="6"/>
        <v>27</v>
      </c>
      <c r="G20" s="29">
        <f t="shared" si="6"/>
        <v>26</v>
      </c>
      <c r="H20" s="29">
        <f t="shared" si="6"/>
        <v>22</v>
      </c>
      <c r="I20" s="29">
        <f t="shared" si="6"/>
        <v>24</v>
      </c>
      <c r="J20" s="29">
        <f t="shared" si="6"/>
        <v>22</v>
      </c>
      <c r="K20" s="29">
        <f t="shared" si="6"/>
        <v>28</v>
      </c>
      <c r="L20" s="29">
        <f t="shared" si="6"/>
        <v>24</v>
      </c>
      <c r="M20" s="29">
        <f t="shared" si="6"/>
        <v>27</v>
      </c>
      <c r="N20" s="29">
        <f t="shared" si="6"/>
        <v>30</v>
      </c>
      <c r="O20" s="29">
        <f t="shared" si="6"/>
        <v>21</v>
      </c>
      <c r="P20" s="29">
        <f t="shared" si="6"/>
        <v>21</v>
      </c>
      <c r="Q20" s="29">
        <f t="shared" si="6"/>
        <v>20</v>
      </c>
      <c r="R20" s="29">
        <f t="shared" si="6"/>
        <v>27</v>
      </c>
      <c r="S20" s="29">
        <f t="shared" si="6"/>
        <v>23</v>
      </c>
      <c r="T20" s="29">
        <f t="shared" si="6"/>
        <v>20</v>
      </c>
      <c r="U20" s="29">
        <f t="shared" si="6"/>
        <v>27</v>
      </c>
      <c r="V20" s="29">
        <f t="shared" si="6"/>
        <v>25</v>
      </c>
      <c r="W20" s="29">
        <f t="shared" si="6"/>
        <v>26</v>
      </c>
      <c r="X20" s="29">
        <f t="shared" si="6"/>
        <v>30</v>
      </c>
      <c r="Y20" s="29">
        <f t="shared" si="6"/>
        <v>23</v>
      </c>
      <c r="Z20" s="29">
        <f t="shared" si="6"/>
        <v>24</v>
      </c>
      <c r="AA20" s="29">
        <f t="shared" si="6"/>
        <v>36</v>
      </c>
      <c r="AB20" s="29">
        <f t="shared" si="6"/>
        <v>25</v>
      </c>
      <c r="AC20" s="29">
        <f t="shared" si="6"/>
        <v>23</v>
      </c>
      <c r="AD20" s="29">
        <f t="shared" si="6"/>
        <v>24</v>
      </c>
      <c r="AE20" s="29">
        <f t="shared" si="6"/>
        <v>28</v>
      </c>
      <c r="AF20" s="171">
        <f t="shared" si="6"/>
        <v>27</v>
      </c>
      <c r="AG20" s="144">
        <f>SUM(AG10,AG18)</f>
        <v>790</v>
      </c>
      <c r="AH20" s="44">
        <f>SUM(AH10,AH18)</f>
        <v>25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AH23"/>
  <sheetViews>
    <sheetView zoomScaleNormal="100" workbookViewId="0">
      <selection activeCell="U7" sqref="U7"/>
    </sheetView>
  </sheetViews>
  <sheetFormatPr defaultColWidth="9.42578125" defaultRowHeight="15"/>
  <cols>
    <col min="1" max="1" width="25.140625" style="1" bestFit="1" customWidth="1"/>
    <col min="2" max="31" width="3" style="1" customWidth="1"/>
    <col min="32" max="32" width="15" style="1" customWidth="1"/>
    <col min="33" max="16384" width="9.42578125" style="1"/>
  </cols>
  <sheetData>
    <row r="1" spans="1:33" ht="19.5" thickBot="1">
      <c r="A1" s="264" t="s">
        <v>0</v>
      </c>
      <c r="B1" s="250" t="s">
        <v>154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2"/>
    </row>
    <row r="2" spans="1:33" ht="15.75" thickBot="1">
      <c r="A2" s="265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6" t="s">
        <v>2</v>
      </c>
      <c r="AG2" s="16" t="s">
        <v>3</v>
      </c>
    </row>
    <row r="3" spans="1:33" ht="20.25" customHeight="1" thickBot="1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3"/>
    </row>
    <row r="4" spans="1:33">
      <c r="A4" s="3" t="s">
        <v>5</v>
      </c>
      <c r="B4" s="21">
        <v>9</v>
      </c>
      <c r="C4" s="21">
        <v>8</v>
      </c>
      <c r="D4" s="21">
        <v>14</v>
      </c>
      <c r="E4" s="21">
        <v>3</v>
      </c>
      <c r="F4" s="21">
        <v>6</v>
      </c>
      <c r="G4" s="21">
        <v>11</v>
      </c>
      <c r="H4" s="21">
        <v>15</v>
      </c>
      <c r="I4" s="21">
        <v>9</v>
      </c>
      <c r="J4" s="21">
        <v>11</v>
      </c>
      <c r="K4" s="21">
        <v>13</v>
      </c>
      <c r="L4" s="21">
        <v>18</v>
      </c>
      <c r="M4" s="21">
        <v>8</v>
      </c>
      <c r="N4" s="21">
        <v>11</v>
      </c>
      <c r="O4" s="21">
        <v>16</v>
      </c>
      <c r="P4" s="21">
        <v>14</v>
      </c>
      <c r="Q4" s="21">
        <v>17</v>
      </c>
      <c r="R4" s="10">
        <v>12</v>
      </c>
      <c r="S4" s="10">
        <v>10</v>
      </c>
      <c r="T4" s="10">
        <v>7</v>
      </c>
      <c r="U4" s="10">
        <v>11</v>
      </c>
      <c r="V4" s="10">
        <v>13</v>
      </c>
      <c r="W4" s="10">
        <v>9</v>
      </c>
      <c r="X4" s="10">
        <v>15</v>
      </c>
      <c r="Y4" s="10">
        <v>12</v>
      </c>
      <c r="Z4" s="10">
        <v>13</v>
      </c>
      <c r="AA4" s="10">
        <v>8</v>
      </c>
      <c r="AB4" s="10">
        <v>11</v>
      </c>
      <c r="AC4" s="10">
        <v>11</v>
      </c>
      <c r="AD4" s="10">
        <v>13</v>
      </c>
      <c r="AE4" s="10">
        <v>11</v>
      </c>
      <c r="AF4" s="117">
        <f>SUM(B4:AE4)</f>
        <v>339</v>
      </c>
      <c r="AG4" s="41">
        <f>ROUND(AVERAGE(B4:AE4),0)</f>
        <v>11</v>
      </c>
    </row>
    <row r="5" spans="1:33">
      <c r="A5" s="38" t="s">
        <v>68</v>
      </c>
      <c r="B5" s="46">
        <v>1</v>
      </c>
      <c r="C5" s="46">
        <v>1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118">
        <f>SUM(B5:AE5)</f>
        <v>3</v>
      </c>
      <c r="AG5" s="42">
        <f>ROUND(AVERAGE(B5:AE5),0)</f>
        <v>0</v>
      </c>
    </row>
    <row r="6" spans="1:33">
      <c r="A6" s="4" t="s">
        <v>6</v>
      </c>
      <c r="B6" s="20">
        <v>6</v>
      </c>
      <c r="C6" s="20">
        <v>5</v>
      </c>
      <c r="D6" s="20">
        <v>6</v>
      </c>
      <c r="E6" s="20">
        <v>3</v>
      </c>
      <c r="F6" s="20">
        <v>6</v>
      </c>
      <c r="G6" s="20">
        <v>7</v>
      </c>
      <c r="H6" s="20">
        <v>4</v>
      </c>
      <c r="I6" s="20">
        <v>4</v>
      </c>
      <c r="J6" s="20">
        <v>4</v>
      </c>
      <c r="K6" s="20">
        <v>9</v>
      </c>
      <c r="L6" s="20">
        <v>4</v>
      </c>
      <c r="M6" s="20">
        <v>5</v>
      </c>
      <c r="N6" s="20">
        <v>5</v>
      </c>
      <c r="O6" s="20">
        <v>6</v>
      </c>
      <c r="P6" s="20">
        <v>3</v>
      </c>
      <c r="Q6" s="20">
        <v>3</v>
      </c>
      <c r="R6" s="2">
        <v>10</v>
      </c>
      <c r="S6" s="2">
        <v>6</v>
      </c>
      <c r="T6" s="20">
        <v>6</v>
      </c>
      <c r="U6" s="2">
        <v>5</v>
      </c>
      <c r="V6" s="2">
        <v>7</v>
      </c>
      <c r="W6" s="2">
        <v>4</v>
      </c>
      <c r="X6" s="2">
        <v>3</v>
      </c>
      <c r="Y6" s="2">
        <v>4</v>
      </c>
      <c r="Z6" s="2">
        <v>4</v>
      </c>
      <c r="AA6" s="2">
        <v>4</v>
      </c>
      <c r="AB6" s="2">
        <v>4</v>
      </c>
      <c r="AC6" s="2">
        <v>7</v>
      </c>
      <c r="AD6" s="2">
        <v>3</v>
      </c>
      <c r="AE6" s="2">
        <v>8</v>
      </c>
      <c r="AF6" s="118">
        <f>SUM(B6:AE6)</f>
        <v>155</v>
      </c>
      <c r="AG6" s="42">
        <f>ROUND(AVERAGE(B6:AE6),0)</f>
        <v>5</v>
      </c>
    </row>
    <row r="7" spans="1:33">
      <c r="A7" s="4" t="s">
        <v>7</v>
      </c>
      <c r="B7" s="2">
        <v>1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20">
        <v>0</v>
      </c>
      <c r="I7" s="2">
        <v>0</v>
      </c>
      <c r="J7" s="2">
        <v>2</v>
      </c>
      <c r="K7" s="2">
        <v>1</v>
      </c>
      <c r="L7" s="2">
        <v>2</v>
      </c>
      <c r="M7" s="2">
        <v>0</v>
      </c>
      <c r="N7" s="2">
        <v>0</v>
      </c>
      <c r="O7" s="2">
        <v>0</v>
      </c>
      <c r="P7" s="20">
        <v>2</v>
      </c>
      <c r="Q7" s="2">
        <v>1</v>
      </c>
      <c r="R7" s="2">
        <v>0</v>
      </c>
      <c r="S7" s="2">
        <v>0</v>
      </c>
      <c r="T7" s="2">
        <v>1</v>
      </c>
      <c r="U7" s="2">
        <v>1</v>
      </c>
      <c r="V7" s="2">
        <v>2</v>
      </c>
      <c r="W7" s="2">
        <v>0</v>
      </c>
      <c r="X7" s="2">
        <v>1</v>
      </c>
      <c r="Y7" s="2">
        <v>0</v>
      </c>
      <c r="Z7" s="2">
        <v>2</v>
      </c>
      <c r="AA7" s="2">
        <v>0</v>
      </c>
      <c r="AB7" s="2">
        <v>1</v>
      </c>
      <c r="AC7" s="2">
        <v>0</v>
      </c>
      <c r="AD7" s="2">
        <v>0</v>
      </c>
      <c r="AE7" s="2">
        <v>2</v>
      </c>
      <c r="AF7" s="118">
        <f>SUM(B7:AE7)</f>
        <v>20</v>
      </c>
      <c r="AG7" s="42">
        <f>ROUND(AVERAGE(B7:AE7),0)</f>
        <v>1</v>
      </c>
    </row>
    <row r="8" spans="1:33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19">
        <f>SUM(B8:AE8)</f>
        <v>2</v>
      </c>
      <c r="AG8" s="42">
        <f>ROUND(AVERAGE(B8:AE8),0)</f>
        <v>0</v>
      </c>
    </row>
    <row r="9" spans="1:33" ht="3" customHeight="1" thickBot="1">
      <c r="A9" s="5"/>
      <c r="AF9" s="25"/>
      <c r="AG9" s="25"/>
    </row>
    <row r="10" spans="1:33" ht="15.75" thickBot="1">
      <c r="A10" s="8" t="s">
        <v>2</v>
      </c>
      <c r="B10" s="9">
        <f>IF(B4&lt;&gt;"",SUM(B4:B8),"")</f>
        <v>17</v>
      </c>
      <c r="C10" s="9">
        <f t="shared" ref="C10:AE10" si="0">IF(C4&lt;&gt;"",SUM(C4:C8),"")</f>
        <v>14</v>
      </c>
      <c r="D10" s="9">
        <f t="shared" si="0"/>
        <v>20</v>
      </c>
      <c r="E10" s="9">
        <f t="shared" si="0"/>
        <v>7</v>
      </c>
      <c r="F10" s="9">
        <f t="shared" si="0"/>
        <v>12</v>
      </c>
      <c r="G10" s="9">
        <f t="shared" si="0"/>
        <v>18</v>
      </c>
      <c r="H10" s="9">
        <f t="shared" si="0"/>
        <v>19</v>
      </c>
      <c r="I10" s="9">
        <f t="shared" si="0"/>
        <v>13</v>
      </c>
      <c r="J10" s="9">
        <f t="shared" si="0"/>
        <v>17</v>
      </c>
      <c r="K10" s="9">
        <f t="shared" si="0"/>
        <v>23</v>
      </c>
      <c r="L10" s="9">
        <f t="shared" si="0"/>
        <v>24</v>
      </c>
      <c r="M10" s="9">
        <f t="shared" si="0"/>
        <v>13</v>
      </c>
      <c r="N10" s="9">
        <f t="shared" si="0"/>
        <v>18</v>
      </c>
      <c r="O10" s="9">
        <f t="shared" si="0"/>
        <v>22</v>
      </c>
      <c r="P10" s="9">
        <f t="shared" si="0"/>
        <v>19</v>
      </c>
      <c r="Q10" s="9">
        <f t="shared" si="0"/>
        <v>21</v>
      </c>
      <c r="R10" s="9">
        <f t="shared" si="0"/>
        <v>22</v>
      </c>
      <c r="S10" s="9">
        <f t="shared" si="0"/>
        <v>17</v>
      </c>
      <c r="T10" s="9">
        <f t="shared" si="0"/>
        <v>14</v>
      </c>
      <c r="U10" s="9">
        <f t="shared" si="0"/>
        <v>17</v>
      </c>
      <c r="V10" s="9">
        <f t="shared" si="0"/>
        <v>22</v>
      </c>
      <c r="W10" s="9">
        <f t="shared" si="0"/>
        <v>13</v>
      </c>
      <c r="X10" s="9">
        <f t="shared" si="0"/>
        <v>19</v>
      </c>
      <c r="Y10" s="9">
        <f t="shared" si="0"/>
        <v>16</v>
      </c>
      <c r="Z10" s="9">
        <f t="shared" si="0"/>
        <v>19</v>
      </c>
      <c r="AA10" s="9">
        <f t="shared" si="0"/>
        <v>12</v>
      </c>
      <c r="AB10" s="9">
        <f t="shared" si="0"/>
        <v>16</v>
      </c>
      <c r="AC10" s="9">
        <f t="shared" si="0"/>
        <v>18</v>
      </c>
      <c r="AD10" s="9">
        <f t="shared" si="0"/>
        <v>16</v>
      </c>
      <c r="AE10" s="9">
        <f t="shared" si="0"/>
        <v>21</v>
      </c>
      <c r="AF10" s="16">
        <f>SUM(B10:AE10)</f>
        <v>519</v>
      </c>
      <c r="AG10" s="44">
        <f>SUM(AG4:AG9)</f>
        <v>17</v>
      </c>
    </row>
    <row r="11" spans="1:33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3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5"/>
    </row>
    <row r="13" spans="1:33">
      <c r="A13" s="3" t="s">
        <v>17</v>
      </c>
      <c r="B13" s="159">
        <v>2</v>
      </c>
      <c r="C13" s="159">
        <v>0</v>
      </c>
      <c r="D13" s="159">
        <v>0</v>
      </c>
      <c r="E13" s="159">
        <v>0</v>
      </c>
      <c r="F13" s="159">
        <v>1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21">
        <v>1</v>
      </c>
      <c r="M13" s="21">
        <v>1</v>
      </c>
      <c r="N13" s="21">
        <v>1</v>
      </c>
      <c r="O13" s="21">
        <v>0</v>
      </c>
      <c r="P13" s="21">
        <v>0</v>
      </c>
      <c r="Q13" s="21">
        <v>0</v>
      </c>
      <c r="R13" s="21">
        <v>0</v>
      </c>
      <c r="S13" s="10">
        <v>1</v>
      </c>
      <c r="T13" s="10">
        <v>1</v>
      </c>
      <c r="U13" s="10">
        <v>1</v>
      </c>
      <c r="V13" s="10">
        <v>0</v>
      </c>
      <c r="W13" s="10">
        <v>1</v>
      </c>
      <c r="X13" s="10">
        <v>1</v>
      </c>
      <c r="Y13" s="21">
        <v>2</v>
      </c>
      <c r="Z13" s="21">
        <v>0</v>
      </c>
      <c r="AA13" s="21">
        <v>1</v>
      </c>
      <c r="AB13" s="21">
        <v>1</v>
      </c>
      <c r="AC13" s="21">
        <v>2</v>
      </c>
      <c r="AD13" s="21">
        <v>2</v>
      </c>
      <c r="AE13" s="21">
        <v>0</v>
      </c>
      <c r="AF13" s="243">
        <f>SUM(B13:AE13)</f>
        <v>19</v>
      </c>
      <c r="AG13" s="241">
        <f>ROUND(AVERAGE(B13:AE13),0)</f>
        <v>1</v>
      </c>
    </row>
    <row r="14" spans="1:33">
      <c r="A14" s="4" t="s">
        <v>81</v>
      </c>
      <c r="B14" s="20">
        <v>1</v>
      </c>
      <c r="C14" s="20">
        <v>0</v>
      </c>
      <c r="D14" s="20">
        <v>1</v>
      </c>
      <c r="E14" s="20">
        <v>1</v>
      </c>
      <c r="F14" s="20">
        <v>1</v>
      </c>
      <c r="G14" s="20">
        <v>4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2</v>
      </c>
      <c r="N14" s="20">
        <v>0</v>
      </c>
      <c r="O14" s="20">
        <v>1</v>
      </c>
      <c r="P14" s="20">
        <v>1</v>
      </c>
      <c r="Q14" s="20">
        <v>4</v>
      </c>
      <c r="R14" s="20">
        <v>1</v>
      </c>
      <c r="S14" s="20">
        <v>0</v>
      </c>
      <c r="T14" s="20">
        <v>0</v>
      </c>
      <c r="U14" s="20">
        <v>0</v>
      </c>
      <c r="V14" s="20">
        <v>1</v>
      </c>
      <c r="W14" s="20">
        <v>0</v>
      </c>
      <c r="X14" s="20">
        <v>1</v>
      </c>
      <c r="Y14" s="20">
        <v>1</v>
      </c>
      <c r="Z14" s="20">
        <v>3</v>
      </c>
      <c r="AA14" s="20">
        <v>0</v>
      </c>
      <c r="AB14" s="20">
        <v>3</v>
      </c>
      <c r="AC14" s="20">
        <v>1</v>
      </c>
      <c r="AD14" s="20">
        <v>0</v>
      </c>
      <c r="AE14" s="20">
        <v>0</v>
      </c>
      <c r="AF14" s="242">
        <f>SUM(B14:AE14)</f>
        <v>27</v>
      </c>
      <c r="AG14" s="42">
        <f>ROUND(AVERAGE(B14:AE14),0)</f>
        <v>1</v>
      </c>
    </row>
    <row r="15" spans="1:33">
      <c r="A15" s="4" t="s">
        <v>50</v>
      </c>
      <c r="B15" s="20">
        <v>1</v>
      </c>
      <c r="C15" s="20">
        <v>1</v>
      </c>
      <c r="D15" s="20">
        <v>1</v>
      </c>
      <c r="E15" s="20">
        <v>3</v>
      </c>
      <c r="F15" s="20">
        <v>2</v>
      </c>
      <c r="G15" s="20">
        <v>2</v>
      </c>
      <c r="H15" s="20">
        <v>4</v>
      </c>
      <c r="I15" s="20">
        <v>4</v>
      </c>
      <c r="J15" s="20">
        <v>4</v>
      </c>
      <c r="K15" s="20">
        <v>4</v>
      </c>
      <c r="L15" s="20">
        <v>4</v>
      </c>
      <c r="M15" s="20">
        <v>3</v>
      </c>
      <c r="N15" s="20">
        <v>8</v>
      </c>
      <c r="O15" s="20">
        <v>4</v>
      </c>
      <c r="P15" s="20">
        <v>2</v>
      </c>
      <c r="Q15" s="20">
        <v>1</v>
      </c>
      <c r="R15" s="20">
        <v>4</v>
      </c>
      <c r="S15" s="20">
        <v>1</v>
      </c>
      <c r="T15" s="20">
        <v>3</v>
      </c>
      <c r="U15" s="20">
        <v>4</v>
      </c>
      <c r="V15" s="20">
        <v>1</v>
      </c>
      <c r="W15" s="20">
        <v>3</v>
      </c>
      <c r="X15" s="20">
        <v>5</v>
      </c>
      <c r="Y15" s="20">
        <v>3</v>
      </c>
      <c r="Z15" s="20">
        <v>0</v>
      </c>
      <c r="AA15" s="20">
        <v>1</v>
      </c>
      <c r="AB15" s="20">
        <v>4</v>
      </c>
      <c r="AC15" s="20">
        <v>3</v>
      </c>
      <c r="AD15" s="20">
        <v>3</v>
      </c>
      <c r="AE15" s="20">
        <v>3</v>
      </c>
      <c r="AF15" s="242">
        <f>SUM(B15:AE15)</f>
        <v>86</v>
      </c>
      <c r="AG15" s="42">
        <f>ROUND(AVERAGE(B15:AE15),0)</f>
        <v>3</v>
      </c>
    </row>
    <row r="16" spans="1:33" ht="15.75" thickBot="1">
      <c r="A16" s="6" t="s">
        <v>51</v>
      </c>
      <c r="B16" s="33">
        <v>1</v>
      </c>
      <c r="C16" s="33">
        <v>1</v>
      </c>
      <c r="D16" s="33">
        <v>2</v>
      </c>
      <c r="E16" s="33">
        <v>2</v>
      </c>
      <c r="F16" s="33">
        <v>4</v>
      </c>
      <c r="G16" s="33">
        <v>0</v>
      </c>
      <c r="H16" s="33">
        <v>3</v>
      </c>
      <c r="I16" s="33">
        <v>1</v>
      </c>
      <c r="J16" s="33">
        <v>1</v>
      </c>
      <c r="K16" s="33">
        <v>2</v>
      </c>
      <c r="L16" s="33">
        <v>2</v>
      </c>
      <c r="M16" s="33">
        <v>5</v>
      </c>
      <c r="N16" s="33">
        <v>2</v>
      </c>
      <c r="O16" s="33">
        <v>4</v>
      </c>
      <c r="P16" s="33">
        <v>3</v>
      </c>
      <c r="Q16" s="33">
        <v>4</v>
      </c>
      <c r="R16" s="33">
        <v>0</v>
      </c>
      <c r="S16" s="33">
        <v>0</v>
      </c>
      <c r="T16" s="33">
        <v>1</v>
      </c>
      <c r="U16" s="33">
        <v>2</v>
      </c>
      <c r="V16" s="33">
        <v>1</v>
      </c>
      <c r="W16" s="33">
        <v>1</v>
      </c>
      <c r="X16" s="33">
        <v>0</v>
      </c>
      <c r="Y16" s="33">
        <v>0</v>
      </c>
      <c r="Z16" s="33">
        <v>0</v>
      </c>
      <c r="AA16" s="33">
        <v>1</v>
      </c>
      <c r="AB16" s="33">
        <v>2</v>
      </c>
      <c r="AC16" s="33">
        <v>1</v>
      </c>
      <c r="AD16" s="33">
        <v>2</v>
      </c>
      <c r="AE16" s="33">
        <v>1</v>
      </c>
      <c r="AF16" s="244">
        <f>SUM(B16:AE16)</f>
        <v>49</v>
      </c>
      <c r="AG16" s="43">
        <f>ROUND(AVERAGE(B16:AE16),0)</f>
        <v>2</v>
      </c>
    </row>
    <row r="17" spans="1:34" ht="3" customHeight="1" thickBot="1">
      <c r="A17" s="22"/>
      <c r="L17" s="1" t="s">
        <v>28</v>
      </c>
      <c r="N17" s="32"/>
      <c r="AF17" s="23"/>
      <c r="AG17" s="25"/>
    </row>
    <row r="18" spans="1:34" ht="15.75" thickBot="1">
      <c r="A18" s="8" t="s">
        <v>2</v>
      </c>
      <c r="B18" s="9">
        <f>IF(B10 &lt;&gt; "",SUM(B13:B16),"")</f>
        <v>5</v>
      </c>
      <c r="C18" s="9">
        <f t="shared" ref="C18:AE18" si="1">IF(C10 &lt;&gt; "",SUM(C13:C16),"")</f>
        <v>2</v>
      </c>
      <c r="D18" s="9">
        <f t="shared" si="1"/>
        <v>4</v>
      </c>
      <c r="E18" s="9">
        <f t="shared" si="1"/>
        <v>6</v>
      </c>
      <c r="F18" s="9">
        <f t="shared" si="1"/>
        <v>8</v>
      </c>
      <c r="G18" s="9">
        <f t="shared" si="1"/>
        <v>6</v>
      </c>
      <c r="H18" s="9">
        <f t="shared" si="1"/>
        <v>7</v>
      </c>
      <c r="I18" s="9">
        <f t="shared" si="1"/>
        <v>5</v>
      </c>
      <c r="J18" s="9">
        <f t="shared" si="1"/>
        <v>5</v>
      </c>
      <c r="K18" s="9">
        <f t="shared" si="1"/>
        <v>6</v>
      </c>
      <c r="L18" s="9">
        <f t="shared" si="1"/>
        <v>7</v>
      </c>
      <c r="M18" s="9">
        <f t="shared" si="1"/>
        <v>11</v>
      </c>
      <c r="N18" s="9">
        <f t="shared" si="1"/>
        <v>11</v>
      </c>
      <c r="O18" s="9">
        <f t="shared" si="1"/>
        <v>9</v>
      </c>
      <c r="P18" s="9">
        <f t="shared" si="1"/>
        <v>6</v>
      </c>
      <c r="Q18" s="9">
        <f t="shared" si="1"/>
        <v>9</v>
      </c>
      <c r="R18" s="9">
        <f t="shared" si="1"/>
        <v>5</v>
      </c>
      <c r="S18" s="9">
        <f t="shared" si="1"/>
        <v>2</v>
      </c>
      <c r="T18" s="9">
        <f t="shared" si="1"/>
        <v>5</v>
      </c>
      <c r="U18" s="9">
        <f t="shared" si="1"/>
        <v>7</v>
      </c>
      <c r="V18" s="9">
        <f t="shared" si="1"/>
        <v>3</v>
      </c>
      <c r="W18" s="9">
        <f t="shared" si="1"/>
        <v>5</v>
      </c>
      <c r="X18" s="9">
        <f t="shared" si="1"/>
        <v>7</v>
      </c>
      <c r="Y18" s="9">
        <f t="shared" si="1"/>
        <v>6</v>
      </c>
      <c r="Z18" s="9">
        <f t="shared" si="1"/>
        <v>3</v>
      </c>
      <c r="AA18" s="9">
        <f t="shared" si="1"/>
        <v>3</v>
      </c>
      <c r="AB18" s="9">
        <f t="shared" si="1"/>
        <v>10</v>
      </c>
      <c r="AC18" s="9">
        <f t="shared" si="1"/>
        <v>7</v>
      </c>
      <c r="AD18" s="9">
        <f t="shared" si="1"/>
        <v>7</v>
      </c>
      <c r="AE18" s="9">
        <f t="shared" si="1"/>
        <v>4</v>
      </c>
      <c r="AF18" s="16">
        <f>SUM(B18:AE18)</f>
        <v>181</v>
      </c>
      <c r="AG18" s="44">
        <f>SUM(AG13:AG16)</f>
        <v>7</v>
      </c>
    </row>
    <row r="19" spans="1:34" ht="14.25" customHeight="1" thickBot="1"/>
    <row r="20" spans="1:34" ht="16.5" thickBot="1">
      <c r="A20" s="27" t="s">
        <v>13</v>
      </c>
      <c r="B20" s="29">
        <f>IF(B18&lt;&gt;"",SUM(B10,B18),"")</f>
        <v>22</v>
      </c>
      <c r="C20" s="29">
        <f t="shared" ref="C20:AE20" si="2">IF(C18&lt;&gt;"",SUM(C10,C18),"")</f>
        <v>16</v>
      </c>
      <c r="D20" s="29">
        <f t="shared" si="2"/>
        <v>24</v>
      </c>
      <c r="E20" s="29">
        <f t="shared" si="2"/>
        <v>13</v>
      </c>
      <c r="F20" s="29">
        <f t="shared" si="2"/>
        <v>20</v>
      </c>
      <c r="G20" s="29">
        <f t="shared" si="2"/>
        <v>24</v>
      </c>
      <c r="H20" s="29">
        <f t="shared" si="2"/>
        <v>26</v>
      </c>
      <c r="I20" s="29">
        <f t="shared" si="2"/>
        <v>18</v>
      </c>
      <c r="J20" s="29">
        <f t="shared" si="2"/>
        <v>22</v>
      </c>
      <c r="K20" s="29">
        <f t="shared" si="2"/>
        <v>29</v>
      </c>
      <c r="L20" s="29">
        <f t="shared" si="2"/>
        <v>31</v>
      </c>
      <c r="M20" s="29">
        <f t="shared" si="2"/>
        <v>24</v>
      </c>
      <c r="N20" s="29">
        <f t="shared" si="2"/>
        <v>29</v>
      </c>
      <c r="O20" s="29">
        <f t="shared" si="2"/>
        <v>31</v>
      </c>
      <c r="P20" s="29">
        <f t="shared" si="2"/>
        <v>25</v>
      </c>
      <c r="Q20" s="29">
        <f t="shared" si="2"/>
        <v>30</v>
      </c>
      <c r="R20" s="29">
        <f t="shared" si="2"/>
        <v>27</v>
      </c>
      <c r="S20" s="29">
        <f t="shared" si="2"/>
        <v>19</v>
      </c>
      <c r="T20" s="29">
        <f t="shared" si="2"/>
        <v>19</v>
      </c>
      <c r="U20" s="29">
        <f t="shared" si="2"/>
        <v>24</v>
      </c>
      <c r="V20" s="29">
        <f t="shared" si="2"/>
        <v>25</v>
      </c>
      <c r="W20" s="29">
        <f t="shared" si="2"/>
        <v>18</v>
      </c>
      <c r="X20" s="29">
        <f t="shared" si="2"/>
        <v>26</v>
      </c>
      <c r="Y20" s="29">
        <f t="shared" si="2"/>
        <v>22</v>
      </c>
      <c r="Z20" s="29">
        <f t="shared" si="2"/>
        <v>22</v>
      </c>
      <c r="AA20" s="29">
        <f t="shared" si="2"/>
        <v>15</v>
      </c>
      <c r="AB20" s="29">
        <f t="shared" si="2"/>
        <v>26</v>
      </c>
      <c r="AC20" s="29">
        <f t="shared" si="2"/>
        <v>25</v>
      </c>
      <c r="AD20" s="29">
        <f t="shared" si="2"/>
        <v>23</v>
      </c>
      <c r="AE20" s="29">
        <f t="shared" si="2"/>
        <v>25</v>
      </c>
      <c r="AF20" s="144">
        <f>SUM(AF10,AF18)</f>
        <v>700</v>
      </c>
      <c r="AG20" s="44">
        <f>SUM(AG10,AG18)</f>
        <v>24</v>
      </c>
    </row>
    <row r="2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4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mergeCells count="3">
    <mergeCell ref="A1:A2"/>
    <mergeCell ref="B1:AG1"/>
    <mergeCell ref="A12:AG12"/>
  </mergeCells>
  <pageMargins left="0.23622047244094491" right="0.23622047244094491" top="0.74803149606299213" bottom="0.35433070866141736" header="0.31496062992125984" footer="0.31496062992125984"/>
  <pageSetup paperSize="9" scale="93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tabSelected="1" workbookViewId="0">
      <selection activeCell="AK11" sqref="AK11"/>
    </sheetView>
  </sheetViews>
  <sheetFormatPr defaultColWidth="9.42578125" defaultRowHeight="15"/>
  <cols>
    <col min="1" max="1" width="25.14062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155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95">
        <v>31</v>
      </c>
      <c r="AG2" s="16" t="s">
        <v>2</v>
      </c>
      <c r="AH2" s="16" t="s">
        <v>3</v>
      </c>
    </row>
    <row r="3" spans="1:34" ht="20.25" customHeight="1" thickBot="1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62"/>
      <c r="AH3" s="263"/>
    </row>
    <row r="4" spans="1:34">
      <c r="A4" s="3" t="s">
        <v>5</v>
      </c>
      <c r="B4" s="21">
        <v>7</v>
      </c>
      <c r="C4" s="21">
        <v>10</v>
      </c>
      <c r="D4" s="21">
        <v>17</v>
      </c>
      <c r="E4" s="21">
        <v>16</v>
      </c>
      <c r="F4" s="21">
        <v>13</v>
      </c>
      <c r="G4" s="21">
        <v>8</v>
      </c>
      <c r="H4" s="21">
        <v>10</v>
      </c>
      <c r="I4" s="21">
        <v>13</v>
      </c>
      <c r="J4" s="21">
        <v>15</v>
      </c>
      <c r="K4" s="21">
        <v>14</v>
      </c>
      <c r="L4" s="21">
        <v>5</v>
      </c>
      <c r="M4" s="21">
        <v>15</v>
      </c>
      <c r="N4" s="21">
        <v>9</v>
      </c>
      <c r="O4" s="21">
        <v>11</v>
      </c>
      <c r="P4" s="21">
        <v>10</v>
      </c>
      <c r="Q4" s="21">
        <v>12</v>
      </c>
      <c r="R4" s="10">
        <v>19</v>
      </c>
      <c r="S4" s="10">
        <v>11</v>
      </c>
      <c r="T4" s="10">
        <v>12</v>
      </c>
      <c r="U4" s="10">
        <v>8</v>
      </c>
      <c r="V4" s="10">
        <v>8</v>
      </c>
      <c r="W4" s="10">
        <v>13</v>
      </c>
      <c r="X4" s="10">
        <v>15</v>
      </c>
      <c r="Y4" s="10">
        <v>16</v>
      </c>
      <c r="Z4" s="10">
        <v>11</v>
      </c>
      <c r="AA4" s="10"/>
      <c r="AB4" s="10"/>
      <c r="AC4" s="10"/>
      <c r="AD4" s="10"/>
      <c r="AE4" s="10"/>
      <c r="AF4" s="96"/>
      <c r="AG4" s="117">
        <f>SUM(B4:AF4)</f>
        <v>298</v>
      </c>
      <c r="AH4" s="41">
        <f>ROUND(AVERAGE(B4:AF4),0)</f>
        <v>12</v>
      </c>
    </row>
    <row r="5" spans="1:34">
      <c r="A5" s="38" t="s">
        <v>68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2</v>
      </c>
      <c r="J5" s="46">
        <v>0</v>
      </c>
      <c r="K5" s="46">
        <v>1</v>
      </c>
      <c r="L5" s="46">
        <v>0</v>
      </c>
      <c r="M5" s="46">
        <v>1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1</v>
      </c>
      <c r="U5" s="46">
        <v>0</v>
      </c>
      <c r="V5" s="46">
        <v>0</v>
      </c>
      <c r="W5" s="46">
        <v>0</v>
      </c>
      <c r="X5" s="45">
        <v>0</v>
      </c>
      <c r="Y5" s="45">
        <v>0</v>
      </c>
      <c r="Z5" s="45">
        <v>0</v>
      </c>
      <c r="AA5" s="45"/>
      <c r="AB5" s="45"/>
      <c r="AC5" s="45"/>
      <c r="AD5" s="45"/>
      <c r="AE5" s="45"/>
      <c r="AF5" s="113"/>
      <c r="AG5" s="118">
        <f t="shared" ref="AG5:AG8" si="0">SUM(B5:AF5)</f>
        <v>5</v>
      </c>
      <c r="AH5" s="42">
        <f>ROUND(AVERAGE(B5:AF5),0)</f>
        <v>0</v>
      </c>
    </row>
    <row r="6" spans="1:34">
      <c r="A6" s="4" t="s">
        <v>6</v>
      </c>
      <c r="B6" s="20">
        <v>5</v>
      </c>
      <c r="C6" s="20">
        <v>9</v>
      </c>
      <c r="D6" s="20">
        <v>7</v>
      </c>
      <c r="E6" s="20">
        <v>5</v>
      </c>
      <c r="F6" s="20">
        <v>5</v>
      </c>
      <c r="G6" s="20">
        <v>8</v>
      </c>
      <c r="H6" s="20">
        <v>5</v>
      </c>
      <c r="I6" s="20">
        <v>8</v>
      </c>
      <c r="J6" s="20">
        <v>7</v>
      </c>
      <c r="K6" s="20">
        <v>10</v>
      </c>
      <c r="L6" s="20">
        <v>10</v>
      </c>
      <c r="M6" s="20">
        <v>2</v>
      </c>
      <c r="N6" s="20">
        <v>3</v>
      </c>
      <c r="O6" s="20">
        <v>5</v>
      </c>
      <c r="P6" s="20">
        <v>6</v>
      </c>
      <c r="Q6" s="20">
        <v>8</v>
      </c>
      <c r="R6" s="2">
        <v>6</v>
      </c>
      <c r="S6" s="2">
        <v>8</v>
      </c>
      <c r="T6" s="20">
        <v>5</v>
      </c>
      <c r="U6" s="2">
        <v>2</v>
      </c>
      <c r="V6" s="2">
        <v>10</v>
      </c>
      <c r="W6" s="2">
        <v>3</v>
      </c>
      <c r="X6" s="2">
        <v>4</v>
      </c>
      <c r="Y6" s="2">
        <v>6</v>
      </c>
      <c r="Z6" s="2">
        <v>6</v>
      </c>
      <c r="AA6" s="2"/>
      <c r="AB6" s="2"/>
      <c r="AC6" s="2"/>
      <c r="AD6" s="2"/>
      <c r="AE6" s="2"/>
      <c r="AF6" s="97"/>
      <c r="AG6" s="118">
        <f t="shared" si="0"/>
        <v>153</v>
      </c>
      <c r="AH6" s="42">
        <f t="shared" ref="AH6:AH8" si="1">ROUND(AVERAGE(B6:AF6),0)</f>
        <v>6</v>
      </c>
    </row>
    <row r="7" spans="1:34">
      <c r="A7" s="4" t="s">
        <v>7</v>
      </c>
      <c r="B7" s="2">
        <v>0</v>
      </c>
      <c r="C7" s="2">
        <v>3</v>
      </c>
      <c r="D7" s="2">
        <v>0</v>
      </c>
      <c r="E7" s="2">
        <v>1</v>
      </c>
      <c r="F7" s="2">
        <v>2</v>
      </c>
      <c r="G7" s="2">
        <v>0</v>
      </c>
      <c r="H7" s="20">
        <v>2</v>
      </c>
      <c r="I7" s="2">
        <v>0</v>
      </c>
      <c r="J7" s="2">
        <v>1</v>
      </c>
      <c r="K7" s="2">
        <v>1</v>
      </c>
      <c r="L7" s="2">
        <v>0</v>
      </c>
      <c r="M7" s="2">
        <v>1</v>
      </c>
      <c r="N7" s="2">
        <v>0</v>
      </c>
      <c r="O7" s="2">
        <v>1</v>
      </c>
      <c r="P7" s="20">
        <v>2</v>
      </c>
      <c r="Q7" s="2">
        <v>0</v>
      </c>
      <c r="R7" s="2">
        <v>1</v>
      </c>
      <c r="S7" s="2">
        <v>0</v>
      </c>
      <c r="T7" s="2">
        <v>2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1</v>
      </c>
      <c r="AA7" s="2"/>
      <c r="AB7" s="2"/>
      <c r="AC7" s="2"/>
      <c r="AD7" s="2"/>
      <c r="AE7" s="2"/>
      <c r="AF7" s="97"/>
      <c r="AG7" s="118">
        <f t="shared" si="0"/>
        <v>19</v>
      </c>
      <c r="AH7" s="42">
        <f t="shared" si="1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/>
      <c r="AB8" s="7"/>
      <c r="AC8" s="7"/>
      <c r="AD8" s="7"/>
      <c r="AE8" s="7"/>
      <c r="AF8" s="7"/>
      <c r="AG8" s="119">
        <f t="shared" si="0"/>
        <v>0</v>
      </c>
      <c r="AH8" s="42">
        <f t="shared" si="1"/>
        <v>0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12</v>
      </c>
      <c r="C10" s="9">
        <f t="shared" ref="C10:AF10" si="2">IF(C4&lt;&gt;"",SUM(C4:C8),"")</f>
        <v>22</v>
      </c>
      <c r="D10" s="9">
        <f t="shared" si="2"/>
        <v>24</v>
      </c>
      <c r="E10" s="9">
        <f t="shared" si="2"/>
        <v>22</v>
      </c>
      <c r="F10" s="9">
        <f t="shared" si="2"/>
        <v>20</v>
      </c>
      <c r="G10" s="9">
        <f t="shared" si="2"/>
        <v>16</v>
      </c>
      <c r="H10" s="9">
        <f t="shared" si="2"/>
        <v>17</v>
      </c>
      <c r="I10" s="9">
        <f t="shared" si="2"/>
        <v>23</v>
      </c>
      <c r="J10" s="9">
        <f t="shared" si="2"/>
        <v>23</v>
      </c>
      <c r="K10" s="9">
        <f t="shared" si="2"/>
        <v>26</v>
      </c>
      <c r="L10" s="9">
        <f t="shared" si="2"/>
        <v>15</v>
      </c>
      <c r="M10" s="9">
        <f t="shared" si="2"/>
        <v>19</v>
      </c>
      <c r="N10" s="9">
        <f t="shared" si="2"/>
        <v>12</v>
      </c>
      <c r="O10" s="9">
        <f t="shared" si="2"/>
        <v>17</v>
      </c>
      <c r="P10" s="9">
        <f t="shared" si="2"/>
        <v>18</v>
      </c>
      <c r="Q10" s="9">
        <f t="shared" si="2"/>
        <v>20</v>
      </c>
      <c r="R10" s="9">
        <f>IF(R4&lt;&gt;"",SUM(R4:R8),"")</f>
        <v>26</v>
      </c>
      <c r="S10" s="9">
        <f t="shared" si="2"/>
        <v>19</v>
      </c>
      <c r="T10" s="9">
        <f t="shared" si="2"/>
        <v>20</v>
      </c>
      <c r="U10" s="9">
        <f t="shared" si="2"/>
        <v>11</v>
      </c>
      <c r="V10" s="9">
        <f t="shared" si="2"/>
        <v>18</v>
      </c>
      <c r="W10" s="9">
        <f t="shared" si="2"/>
        <v>16</v>
      </c>
      <c r="X10" s="9">
        <f t="shared" si="2"/>
        <v>19</v>
      </c>
      <c r="Y10" s="9">
        <f t="shared" si="2"/>
        <v>22</v>
      </c>
      <c r="Z10" s="9">
        <f t="shared" si="2"/>
        <v>18</v>
      </c>
      <c r="AA10" s="9" t="str">
        <f t="shared" si="2"/>
        <v/>
      </c>
      <c r="AB10" s="9" t="str">
        <f t="shared" si="2"/>
        <v/>
      </c>
      <c r="AC10" s="9" t="str">
        <f t="shared" si="2"/>
        <v/>
      </c>
      <c r="AD10" s="9" t="str">
        <f t="shared" si="2"/>
        <v/>
      </c>
      <c r="AE10" s="9" t="str">
        <f t="shared" si="2"/>
        <v/>
      </c>
      <c r="AF10" s="9" t="str">
        <f t="shared" si="2"/>
        <v/>
      </c>
      <c r="AG10" s="16">
        <f>SUM(B10:AF10)</f>
        <v>475</v>
      </c>
      <c r="AH10" s="44">
        <f>SUM(AH4:AH9)</f>
        <v>19</v>
      </c>
    </row>
    <row r="11" spans="1:34" ht="15.75" thickBot="1">
      <c r="A11" s="30"/>
      <c r="B11" s="30"/>
      <c r="C11" s="108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61" t="s">
        <v>10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>
      <c r="A13" s="3" t="s">
        <v>17</v>
      </c>
      <c r="B13" s="159">
        <v>2</v>
      </c>
      <c r="C13" s="159">
        <v>0</v>
      </c>
      <c r="D13" s="159">
        <v>1</v>
      </c>
      <c r="E13" s="159">
        <v>0</v>
      </c>
      <c r="F13" s="159">
        <v>1</v>
      </c>
      <c r="G13" s="159">
        <v>0</v>
      </c>
      <c r="H13" s="159">
        <v>1</v>
      </c>
      <c r="I13" s="159">
        <v>0</v>
      </c>
      <c r="J13" s="159">
        <v>0</v>
      </c>
      <c r="K13" s="159">
        <v>0</v>
      </c>
      <c r="L13" s="159">
        <v>0</v>
      </c>
      <c r="M13" s="159">
        <v>1</v>
      </c>
      <c r="N13" s="159">
        <v>0</v>
      </c>
      <c r="O13" s="159">
        <v>3</v>
      </c>
      <c r="P13" s="159">
        <v>1</v>
      </c>
      <c r="Q13" s="159">
        <v>1</v>
      </c>
      <c r="R13" s="159">
        <v>0</v>
      </c>
      <c r="S13" s="159">
        <v>0</v>
      </c>
      <c r="T13" s="159">
        <v>0</v>
      </c>
      <c r="U13" s="159">
        <v>2</v>
      </c>
      <c r="V13" s="159">
        <v>0</v>
      </c>
      <c r="W13" s="159">
        <v>0</v>
      </c>
      <c r="X13" s="159">
        <v>1</v>
      </c>
      <c r="Y13" s="159">
        <v>0</v>
      </c>
      <c r="Z13" s="21">
        <v>1</v>
      </c>
      <c r="AA13" s="21"/>
      <c r="AB13" s="21"/>
      <c r="AC13" s="21"/>
      <c r="AD13" s="21"/>
      <c r="AE13" s="21"/>
      <c r="AF13" s="164"/>
      <c r="AG13" s="168">
        <f>SUM(B13:AF13)</f>
        <v>15</v>
      </c>
      <c r="AH13" s="241">
        <f>ROUND(AVERAGE(B13:AF13),0)</f>
        <v>1</v>
      </c>
    </row>
    <row r="14" spans="1:34">
      <c r="A14" s="4" t="s">
        <v>81</v>
      </c>
      <c r="B14" s="20">
        <v>1</v>
      </c>
      <c r="C14" s="20">
        <v>1</v>
      </c>
      <c r="D14" s="20">
        <v>1</v>
      </c>
      <c r="E14" s="20">
        <v>0</v>
      </c>
      <c r="F14" s="20">
        <v>0</v>
      </c>
      <c r="G14" s="20">
        <v>1</v>
      </c>
      <c r="H14" s="20">
        <v>1</v>
      </c>
      <c r="I14" s="20">
        <v>0</v>
      </c>
      <c r="J14" s="20">
        <v>2</v>
      </c>
      <c r="K14" s="20">
        <v>1</v>
      </c>
      <c r="L14" s="20">
        <v>1</v>
      </c>
      <c r="M14" s="20">
        <v>0</v>
      </c>
      <c r="N14" s="20">
        <v>1</v>
      </c>
      <c r="O14" s="20">
        <v>1</v>
      </c>
      <c r="P14" s="20">
        <v>1</v>
      </c>
      <c r="Q14" s="20">
        <v>1</v>
      </c>
      <c r="R14" s="246"/>
      <c r="S14" s="246"/>
      <c r="T14" s="246"/>
      <c r="U14" s="246"/>
      <c r="V14" s="246"/>
      <c r="W14" s="246"/>
      <c r="X14" s="246"/>
      <c r="Y14" s="246"/>
      <c r="Z14" s="246"/>
      <c r="AA14" s="20"/>
      <c r="AB14" s="20"/>
      <c r="AC14" s="20"/>
      <c r="AD14" s="20"/>
      <c r="AE14" s="20"/>
      <c r="AF14" s="166"/>
      <c r="AG14" s="169">
        <f t="shared" ref="AG14:AG16" si="3">SUM(B14:AF14)</f>
        <v>13</v>
      </c>
      <c r="AH14" s="42">
        <v>0</v>
      </c>
    </row>
    <row r="15" spans="1:34">
      <c r="A15" s="4" t="s">
        <v>50</v>
      </c>
      <c r="B15" s="20">
        <v>7</v>
      </c>
      <c r="C15" s="20">
        <v>7</v>
      </c>
      <c r="D15" s="20">
        <v>5</v>
      </c>
      <c r="E15" s="20">
        <v>4</v>
      </c>
      <c r="F15" s="20">
        <v>3</v>
      </c>
      <c r="G15" s="20">
        <v>5</v>
      </c>
      <c r="H15" s="20">
        <v>3</v>
      </c>
      <c r="I15" s="20">
        <v>3</v>
      </c>
      <c r="J15" s="20">
        <v>4</v>
      </c>
      <c r="K15" s="20">
        <v>2</v>
      </c>
      <c r="L15" s="20">
        <v>3</v>
      </c>
      <c r="M15" s="20">
        <v>4</v>
      </c>
      <c r="N15" s="20">
        <v>1</v>
      </c>
      <c r="O15" s="20">
        <v>1</v>
      </c>
      <c r="P15" s="20">
        <v>4</v>
      </c>
      <c r="Q15" s="20">
        <v>2</v>
      </c>
      <c r="R15" s="20">
        <v>5</v>
      </c>
      <c r="S15" s="20">
        <v>2</v>
      </c>
      <c r="T15" s="20">
        <v>2</v>
      </c>
      <c r="U15" s="20">
        <v>0</v>
      </c>
      <c r="V15" s="20">
        <v>5</v>
      </c>
      <c r="W15" s="20">
        <v>4</v>
      </c>
      <c r="X15" s="20">
        <v>5</v>
      </c>
      <c r="Y15" s="20">
        <v>4</v>
      </c>
      <c r="Z15" s="20">
        <v>3</v>
      </c>
      <c r="AA15" s="20"/>
      <c r="AB15" s="20"/>
      <c r="AC15" s="20"/>
      <c r="AD15" s="20"/>
      <c r="AE15" s="20"/>
      <c r="AF15" s="166"/>
      <c r="AG15" s="169">
        <f t="shared" si="3"/>
        <v>88</v>
      </c>
      <c r="AH15" s="42">
        <f t="shared" ref="AH15:AH16" si="4">ROUND(AVERAGE(B15:AF15),0)</f>
        <v>4</v>
      </c>
    </row>
    <row r="16" spans="1:34" ht="15.75" thickBot="1">
      <c r="A16" s="6" t="s">
        <v>51</v>
      </c>
      <c r="B16" s="33">
        <v>3</v>
      </c>
      <c r="C16" s="33">
        <v>1</v>
      </c>
      <c r="D16" s="33">
        <v>1</v>
      </c>
      <c r="E16" s="33">
        <v>1</v>
      </c>
      <c r="F16" s="33">
        <v>3</v>
      </c>
      <c r="G16" s="33">
        <v>1</v>
      </c>
      <c r="H16" s="33">
        <v>1</v>
      </c>
      <c r="I16" s="33">
        <v>3</v>
      </c>
      <c r="J16" s="33">
        <v>1</v>
      </c>
      <c r="K16" s="33">
        <v>2</v>
      </c>
      <c r="L16" s="33">
        <v>4</v>
      </c>
      <c r="M16" s="33">
        <v>2</v>
      </c>
      <c r="N16" s="33">
        <v>0</v>
      </c>
      <c r="O16" s="33">
        <v>1</v>
      </c>
      <c r="P16" s="33">
        <v>0</v>
      </c>
      <c r="Q16" s="33">
        <v>2</v>
      </c>
      <c r="R16" s="33">
        <v>0</v>
      </c>
      <c r="S16" s="33">
        <v>1</v>
      </c>
      <c r="T16" s="33">
        <v>3</v>
      </c>
      <c r="U16" s="33">
        <v>2</v>
      </c>
      <c r="V16" s="33">
        <v>0</v>
      </c>
      <c r="W16" s="33">
        <v>2</v>
      </c>
      <c r="X16" s="33">
        <v>2</v>
      </c>
      <c r="Y16" s="33">
        <v>1</v>
      </c>
      <c r="Z16" s="33">
        <v>2</v>
      </c>
      <c r="AA16" s="33"/>
      <c r="AB16" s="33"/>
      <c r="AC16" s="33"/>
      <c r="AD16" s="33"/>
      <c r="AE16" s="33"/>
      <c r="AF16" s="245"/>
      <c r="AG16" s="170">
        <f t="shared" si="3"/>
        <v>39</v>
      </c>
      <c r="AH16" s="42">
        <f t="shared" si="4"/>
        <v>2</v>
      </c>
    </row>
    <row r="17" spans="1:35" ht="3" customHeight="1" thickBot="1">
      <c r="A17" s="22"/>
      <c r="L17" s="1" t="s">
        <v>28</v>
      </c>
      <c r="N17" s="32"/>
      <c r="AG17" s="23"/>
      <c r="AH17" s="25"/>
    </row>
    <row r="18" spans="1:35" ht="15.75" thickBot="1">
      <c r="A18" s="8" t="s">
        <v>2</v>
      </c>
      <c r="B18" s="9">
        <f>IF(B10 &lt;&gt; "",SUM(B13:B16),"")</f>
        <v>13</v>
      </c>
      <c r="C18" s="9">
        <f t="shared" ref="C18:AF18" si="5">IF(C10 &lt;&gt; "",SUM(C13:C16),"")</f>
        <v>9</v>
      </c>
      <c r="D18" s="9">
        <f t="shared" si="5"/>
        <v>8</v>
      </c>
      <c r="E18" s="9">
        <f t="shared" si="5"/>
        <v>5</v>
      </c>
      <c r="F18" s="9">
        <f t="shared" si="5"/>
        <v>7</v>
      </c>
      <c r="G18" s="9">
        <f t="shared" si="5"/>
        <v>7</v>
      </c>
      <c r="H18" s="9">
        <f t="shared" si="5"/>
        <v>6</v>
      </c>
      <c r="I18" s="9">
        <f t="shared" si="5"/>
        <v>6</v>
      </c>
      <c r="J18" s="9">
        <f t="shared" si="5"/>
        <v>7</v>
      </c>
      <c r="K18" s="9">
        <f t="shared" si="5"/>
        <v>5</v>
      </c>
      <c r="L18" s="9">
        <f t="shared" si="5"/>
        <v>8</v>
      </c>
      <c r="M18" s="9">
        <f t="shared" si="5"/>
        <v>7</v>
      </c>
      <c r="N18" s="9">
        <f t="shared" si="5"/>
        <v>2</v>
      </c>
      <c r="O18" s="9">
        <f t="shared" si="5"/>
        <v>6</v>
      </c>
      <c r="P18" s="9">
        <f t="shared" si="5"/>
        <v>6</v>
      </c>
      <c r="Q18" s="9">
        <f t="shared" si="5"/>
        <v>6</v>
      </c>
      <c r="R18" s="9">
        <f t="shared" si="5"/>
        <v>5</v>
      </c>
      <c r="S18" s="9">
        <f t="shared" si="5"/>
        <v>3</v>
      </c>
      <c r="T18" s="9">
        <f t="shared" si="5"/>
        <v>5</v>
      </c>
      <c r="U18" s="9">
        <f t="shared" si="5"/>
        <v>4</v>
      </c>
      <c r="V18" s="9">
        <f t="shared" si="5"/>
        <v>5</v>
      </c>
      <c r="W18" s="9">
        <f t="shared" si="5"/>
        <v>6</v>
      </c>
      <c r="X18" s="9">
        <f t="shared" si="5"/>
        <v>8</v>
      </c>
      <c r="Y18" s="9">
        <f t="shared" si="5"/>
        <v>5</v>
      </c>
      <c r="Z18" s="9">
        <f t="shared" si="5"/>
        <v>6</v>
      </c>
      <c r="AA18" s="9" t="str">
        <f t="shared" si="5"/>
        <v/>
      </c>
      <c r="AB18" s="9" t="str">
        <f t="shared" si="5"/>
        <v/>
      </c>
      <c r="AC18" s="9" t="str">
        <f t="shared" si="5"/>
        <v/>
      </c>
      <c r="AD18" s="9" t="str">
        <f t="shared" si="5"/>
        <v/>
      </c>
      <c r="AE18" s="9" t="str">
        <f t="shared" si="5"/>
        <v/>
      </c>
      <c r="AF18" s="9" t="str">
        <f t="shared" si="5"/>
        <v/>
      </c>
      <c r="AG18" s="16">
        <f>SUM(B18:AF18)</f>
        <v>155</v>
      </c>
      <c r="AH18" s="44">
        <f>SUM(AH13:AH16)</f>
        <v>7</v>
      </c>
    </row>
    <row r="19" spans="1:35" ht="14.25" customHeight="1" thickBot="1"/>
    <row r="20" spans="1:35" ht="16.5" thickBot="1">
      <c r="A20" s="27" t="s">
        <v>13</v>
      </c>
      <c r="B20" s="29">
        <f>IF(B18&lt;&gt;"",SUM(B10,B18),"")</f>
        <v>25</v>
      </c>
      <c r="C20" s="29">
        <f t="shared" ref="C20:AF20" si="6">IF(C18&lt;&gt;"",SUM(C10,C18),"")</f>
        <v>31</v>
      </c>
      <c r="D20" s="29">
        <f t="shared" si="6"/>
        <v>32</v>
      </c>
      <c r="E20" s="29">
        <f t="shared" si="6"/>
        <v>27</v>
      </c>
      <c r="F20" s="29">
        <f t="shared" si="6"/>
        <v>27</v>
      </c>
      <c r="G20" s="29">
        <f t="shared" si="6"/>
        <v>23</v>
      </c>
      <c r="H20" s="29">
        <f t="shared" si="6"/>
        <v>23</v>
      </c>
      <c r="I20" s="29">
        <f t="shared" si="6"/>
        <v>29</v>
      </c>
      <c r="J20" s="29">
        <f t="shared" si="6"/>
        <v>30</v>
      </c>
      <c r="K20" s="29">
        <f t="shared" si="6"/>
        <v>31</v>
      </c>
      <c r="L20" s="29">
        <f t="shared" si="6"/>
        <v>23</v>
      </c>
      <c r="M20" s="29">
        <f t="shared" si="6"/>
        <v>26</v>
      </c>
      <c r="N20" s="29">
        <f t="shared" si="6"/>
        <v>14</v>
      </c>
      <c r="O20" s="29">
        <f t="shared" si="6"/>
        <v>23</v>
      </c>
      <c r="P20" s="29">
        <f t="shared" si="6"/>
        <v>24</v>
      </c>
      <c r="Q20" s="29">
        <f t="shared" si="6"/>
        <v>26</v>
      </c>
      <c r="R20" s="29">
        <f t="shared" si="6"/>
        <v>31</v>
      </c>
      <c r="S20" s="29">
        <f t="shared" si="6"/>
        <v>22</v>
      </c>
      <c r="T20" s="29">
        <f t="shared" si="6"/>
        <v>25</v>
      </c>
      <c r="U20" s="29">
        <f t="shared" si="6"/>
        <v>15</v>
      </c>
      <c r="V20" s="29">
        <f t="shared" si="6"/>
        <v>23</v>
      </c>
      <c r="W20" s="29">
        <f t="shared" si="6"/>
        <v>22</v>
      </c>
      <c r="X20" s="29">
        <f t="shared" si="6"/>
        <v>27</v>
      </c>
      <c r="Y20" s="29">
        <f t="shared" si="6"/>
        <v>27</v>
      </c>
      <c r="Z20" s="29">
        <f t="shared" si="6"/>
        <v>24</v>
      </c>
      <c r="AA20" s="29" t="str">
        <f t="shared" si="6"/>
        <v/>
      </c>
      <c r="AB20" s="29" t="str">
        <f t="shared" si="6"/>
        <v/>
      </c>
      <c r="AC20" s="29" t="str">
        <f t="shared" si="6"/>
        <v/>
      </c>
      <c r="AD20" s="29" t="str">
        <f t="shared" si="6"/>
        <v/>
      </c>
      <c r="AE20" s="29" t="str">
        <f t="shared" si="6"/>
        <v/>
      </c>
      <c r="AF20" s="171" t="str">
        <f t="shared" si="6"/>
        <v/>
      </c>
      <c r="AG20" s="144">
        <f>SUM(AG10,AG18)</f>
        <v>630</v>
      </c>
      <c r="AH20" s="44">
        <f>SUM(AH10,AH18)</f>
        <v>26</v>
      </c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>
      <c r="B22"/>
      <c r="C22"/>
      <c r="D22"/>
      <c r="E22"/>
      <c r="F22" s="8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B23" s="114" t="s">
        <v>52</v>
      </c>
      <c r="C23" s="83" t="s">
        <v>71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4">
    <mergeCell ref="A1:A2"/>
    <mergeCell ref="B1:AH1"/>
    <mergeCell ref="A3:AH3"/>
    <mergeCell ref="A12:AH12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headerFooter>
    <oddHeader>&amp;CDepartamento de Serviços Funerários - SSP01
Seção Técnica de informações Gerenciais - SSP01.00.04&amp;R&amp;D</oddHead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opLeftCell="A19" zoomScaleNormal="100" workbookViewId="0">
      <selection activeCell="V44" sqref="V44"/>
    </sheetView>
  </sheetViews>
  <sheetFormatPr defaultRowHeight="15"/>
  <cols>
    <col min="1" max="1" width="8" bestFit="1" customWidth="1"/>
    <col min="2" max="3" width="10.7109375" customWidth="1"/>
    <col min="4" max="4" width="15.7109375" bestFit="1" customWidth="1"/>
    <col min="5" max="5" width="12.28515625" bestFit="1" customWidth="1"/>
    <col min="6" max="6" width="21.140625" bestFit="1" customWidth="1"/>
    <col min="7" max="9" width="10.7109375" customWidth="1"/>
  </cols>
  <sheetData>
    <row r="1" spans="1:10" ht="16.5" thickBot="1">
      <c r="A1" s="258" t="s">
        <v>32</v>
      </c>
      <c r="B1" s="259"/>
      <c r="C1" s="259"/>
      <c r="D1" s="259"/>
      <c r="E1" s="259"/>
      <c r="F1" s="260"/>
      <c r="G1" s="107"/>
    </row>
    <row r="2" spans="1:10" ht="15.75" thickBot="1">
      <c r="A2" s="105" t="s">
        <v>33</v>
      </c>
      <c r="B2" s="178"/>
      <c r="C2" s="26">
        <v>2019</v>
      </c>
      <c r="D2" s="16">
        <v>2020</v>
      </c>
      <c r="E2" s="16">
        <v>2021</v>
      </c>
      <c r="F2" s="16">
        <v>2022</v>
      </c>
      <c r="G2" s="16">
        <v>2023</v>
      </c>
      <c r="H2" s="16">
        <v>2024</v>
      </c>
      <c r="I2" s="16" t="s">
        <v>147</v>
      </c>
      <c r="J2" s="16" t="s">
        <v>35</v>
      </c>
    </row>
    <row r="3" spans="1:10" ht="5.0999999999999996" customHeight="1" thickBot="1">
      <c r="A3" s="22"/>
      <c r="B3" s="16"/>
      <c r="C3" s="111"/>
      <c r="D3" s="140"/>
      <c r="E3" s="140"/>
      <c r="F3" s="140"/>
      <c r="G3" s="140"/>
      <c r="H3" s="140"/>
      <c r="I3" s="140"/>
      <c r="J3" s="141"/>
    </row>
    <row r="4" spans="1:10" ht="15.75" thickBot="1">
      <c r="A4" s="3" t="s">
        <v>36</v>
      </c>
      <c r="B4" s="179"/>
      <c r="C4" s="104">
        <v>673</v>
      </c>
      <c r="D4" s="65">
        <v>687</v>
      </c>
      <c r="E4" s="65">
        <v>936</v>
      </c>
      <c r="F4" s="65">
        <v>1122</v>
      </c>
      <c r="G4" s="65">
        <f>'JAN23'!AG20</f>
        <v>709</v>
      </c>
      <c r="H4" s="65">
        <f>'JAN24'!AG20</f>
        <v>692</v>
      </c>
      <c r="I4" s="66">
        <f>(H4-G4)/G4</f>
        <v>-2.3977433004231313E-2</v>
      </c>
      <c r="J4" s="68"/>
    </row>
    <row r="5" spans="1:10" ht="15.75" thickBot="1">
      <c r="A5" s="4" t="s">
        <v>37</v>
      </c>
      <c r="B5" s="180"/>
      <c r="C5" s="93">
        <v>595</v>
      </c>
      <c r="D5" s="60">
        <v>604</v>
      </c>
      <c r="E5" s="60">
        <v>831</v>
      </c>
      <c r="F5" s="60">
        <v>735</v>
      </c>
      <c r="G5" s="60">
        <f>'FEV23'!AG20</f>
        <v>633</v>
      </c>
      <c r="H5" s="174">
        <f>'FEV24'!AE20</f>
        <v>792</v>
      </c>
      <c r="I5" s="66">
        <f t="shared" ref="I5:I15" si="0">(H5-G5)/G5</f>
        <v>0.25118483412322273</v>
      </c>
      <c r="J5" s="68">
        <f>(H5-H4)/H4</f>
        <v>0.14450867052023122</v>
      </c>
    </row>
    <row r="6" spans="1:10" ht="15.75" thickBot="1">
      <c r="A6" s="4" t="s">
        <v>38</v>
      </c>
      <c r="B6" s="180"/>
      <c r="C6" s="93">
        <v>641</v>
      </c>
      <c r="D6" s="60">
        <v>754</v>
      </c>
      <c r="E6" s="60">
        <v>1566</v>
      </c>
      <c r="F6" s="60">
        <v>726</v>
      </c>
      <c r="G6" s="60">
        <f>'MAR23'!AG20</f>
        <v>771</v>
      </c>
      <c r="H6" s="174">
        <f>'MAR24'!AG20</f>
        <v>962</v>
      </c>
      <c r="I6" s="66">
        <f t="shared" si="0"/>
        <v>0.24773022049286642</v>
      </c>
      <c r="J6" s="68">
        <f t="shared" ref="J6:J15" si="1">(H6-H5)/H5</f>
        <v>0.21464646464646464</v>
      </c>
    </row>
    <row r="7" spans="1:10" ht="15.75" thickBot="1">
      <c r="A7" s="4" t="s">
        <v>39</v>
      </c>
      <c r="B7" s="180"/>
      <c r="C7" s="93">
        <v>711</v>
      </c>
      <c r="D7" s="60">
        <v>822</v>
      </c>
      <c r="E7" s="60">
        <v>1432</v>
      </c>
      <c r="F7" s="60">
        <v>674</v>
      </c>
      <c r="G7" s="60">
        <f>'ABR23'!AG20</f>
        <v>740</v>
      </c>
      <c r="H7" s="174">
        <f>'ABR24'!AF20</f>
        <v>978</v>
      </c>
      <c r="I7" s="66">
        <f t="shared" si="0"/>
        <v>0.32162162162162161</v>
      </c>
      <c r="J7" s="68">
        <f t="shared" si="1"/>
        <v>1.6632016632016633E-2</v>
      </c>
    </row>
    <row r="8" spans="1:10" ht="15.75" thickBot="1">
      <c r="A8" s="4" t="s">
        <v>40</v>
      </c>
      <c r="B8" s="180"/>
      <c r="C8" s="93">
        <v>760</v>
      </c>
      <c r="D8" s="60">
        <v>1081</v>
      </c>
      <c r="E8" s="60">
        <v>1210</v>
      </c>
      <c r="F8" s="60">
        <v>811</v>
      </c>
      <c r="G8" s="60">
        <f>'MAI23'!AG20</f>
        <v>808</v>
      </c>
      <c r="H8" s="174">
        <f>'MAI24'!AG20</f>
        <v>1033</v>
      </c>
      <c r="I8" s="66">
        <f t="shared" si="0"/>
        <v>0.27846534653465349</v>
      </c>
      <c r="J8" s="68">
        <f t="shared" si="1"/>
        <v>5.6237218813905927E-2</v>
      </c>
    </row>
    <row r="9" spans="1:10" ht="15.75" thickBot="1">
      <c r="A9" s="4" t="s">
        <v>41</v>
      </c>
      <c r="B9" s="180"/>
      <c r="C9" s="93">
        <v>819</v>
      </c>
      <c r="D9" s="60">
        <v>1121</v>
      </c>
      <c r="E9" s="60">
        <v>1126</v>
      </c>
      <c r="F9" s="60">
        <v>814</v>
      </c>
      <c r="G9" s="60">
        <f>'JUN23'!AG20</f>
        <v>841</v>
      </c>
      <c r="H9" s="174">
        <f>'JUN24'!AF20</f>
        <v>955</v>
      </c>
      <c r="I9" s="66">
        <f t="shared" si="0"/>
        <v>0.13555291319857313</v>
      </c>
      <c r="J9" s="68">
        <f t="shared" si="1"/>
        <v>-7.5508228460793803E-2</v>
      </c>
    </row>
    <row r="10" spans="1:10" ht="15.75" thickBot="1">
      <c r="A10" s="4" t="s">
        <v>42</v>
      </c>
      <c r="B10" s="180"/>
      <c r="C10" s="93">
        <v>777</v>
      </c>
      <c r="D10" s="60">
        <v>933</v>
      </c>
      <c r="E10" s="60">
        <v>967</v>
      </c>
      <c r="F10" s="60">
        <v>771</v>
      </c>
      <c r="G10" s="60">
        <f>'JUL23'!AG20</f>
        <v>832</v>
      </c>
      <c r="H10" s="174">
        <f>'JUL24'!AG20</f>
        <v>896</v>
      </c>
      <c r="I10" s="66">
        <f t="shared" si="0"/>
        <v>7.6923076923076927E-2</v>
      </c>
      <c r="J10" s="68">
        <f t="shared" si="1"/>
        <v>-6.1780104712041886E-2</v>
      </c>
    </row>
    <row r="11" spans="1:10" ht="15.75" thickBot="1">
      <c r="A11" s="4" t="s">
        <v>43</v>
      </c>
      <c r="B11" s="180"/>
      <c r="C11" s="93">
        <v>757</v>
      </c>
      <c r="D11" s="60">
        <v>927</v>
      </c>
      <c r="E11" s="60">
        <v>899</v>
      </c>
      <c r="F11" s="60">
        <v>750</v>
      </c>
      <c r="G11" s="60">
        <f>'AGO23'!AG20</f>
        <v>772</v>
      </c>
      <c r="H11" s="174">
        <f>'AGO24'!AG20</f>
        <v>842</v>
      </c>
      <c r="I11" s="66">
        <f t="shared" si="0"/>
        <v>9.0673575129533682E-2</v>
      </c>
      <c r="J11" s="68">
        <f t="shared" si="1"/>
        <v>-6.0267857142857144E-2</v>
      </c>
    </row>
    <row r="12" spans="1:10" ht="15.75" thickBot="1">
      <c r="A12" s="4" t="s">
        <v>44</v>
      </c>
      <c r="B12" s="180"/>
      <c r="C12" s="93">
        <v>706</v>
      </c>
      <c r="D12" s="60">
        <v>750</v>
      </c>
      <c r="E12" s="60">
        <v>744</v>
      </c>
      <c r="F12" s="60">
        <v>830</v>
      </c>
      <c r="G12" s="60">
        <f>'SET23'!AG20</f>
        <v>747</v>
      </c>
      <c r="H12" s="174">
        <f>'SET24'!AF20</f>
        <v>810</v>
      </c>
      <c r="I12" s="66">
        <f t="shared" si="0"/>
        <v>8.4337349397590355E-2</v>
      </c>
      <c r="J12" s="68">
        <f t="shared" si="1"/>
        <v>-3.800475059382423E-2</v>
      </c>
    </row>
    <row r="13" spans="1:10" ht="15.75" thickBot="1">
      <c r="A13" s="4" t="s">
        <v>45</v>
      </c>
      <c r="B13" s="180"/>
      <c r="C13" s="93">
        <v>732</v>
      </c>
      <c r="D13" s="60">
        <v>717</v>
      </c>
      <c r="E13" s="60">
        <v>815</v>
      </c>
      <c r="F13" s="60">
        <v>770</v>
      </c>
      <c r="G13" s="60">
        <f>'OUT23'!AG20</f>
        <v>751</v>
      </c>
      <c r="H13" s="174">
        <f>'OUT24'!AG20</f>
        <v>790</v>
      </c>
      <c r="I13" s="66">
        <f t="shared" si="0"/>
        <v>5.1930758988015982E-2</v>
      </c>
      <c r="J13" s="68">
        <f t="shared" si="1"/>
        <v>-2.4691358024691357E-2</v>
      </c>
    </row>
    <row r="14" spans="1:10" ht="15.75" thickBot="1">
      <c r="A14" s="4" t="s">
        <v>46</v>
      </c>
      <c r="B14" s="180"/>
      <c r="C14" s="93">
        <v>696</v>
      </c>
      <c r="D14" s="60">
        <v>729</v>
      </c>
      <c r="E14" s="60">
        <v>808</v>
      </c>
      <c r="F14" s="60">
        <v>730</v>
      </c>
      <c r="G14" s="60">
        <f>'NOV23'!AG20</f>
        <v>792</v>
      </c>
      <c r="H14" s="174">
        <f>'NOV24'!AF20</f>
        <v>700</v>
      </c>
      <c r="I14" s="66">
        <f t="shared" si="0"/>
        <v>-0.11616161616161616</v>
      </c>
      <c r="J14" s="68">
        <f t="shared" si="1"/>
        <v>-0.11392405063291139</v>
      </c>
    </row>
    <row r="15" spans="1:10" ht="15.75" thickBot="1">
      <c r="A15" s="145" t="s">
        <v>47</v>
      </c>
      <c r="B15" s="181"/>
      <c r="C15" s="146">
        <v>714</v>
      </c>
      <c r="D15" s="138">
        <v>783</v>
      </c>
      <c r="E15" s="138">
        <v>828</v>
      </c>
      <c r="F15" s="138">
        <v>780</v>
      </c>
      <c r="G15" s="138">
        <f>'DEZ23'!AG20</f>
        <v>782</v>
      </c>
      <c r="H15" s="175">
        <f>'DEZ24'!AG20</f>
        <v>630</v>
      </c>
      <c r="I15" s="66">
        <f t="shared" si="0"/>
        <v>-0.19437340153452684</v>
      </c>
      <c r="J15" s="68">
        <f t="shared" si="1"/>
        <v>-0.1</v>
      </c>
    </row>
    <row r="16" spans="1:10" ht="16.5" thickBot="1">
      <c r="A16" s="27" t="s">
        <v>2</v>
      </c>
      <c r="B16" s="147"/>
      <c r="C16" s="147">
        <f>SUM(C4:C15)</f>
        <v>8581</v>
      </c>
      <c r="D16" s="29">
        <f>SUM(D4:D15)</f>
        <v>9908</v>
      </c>
      <c r="E16" s="28">
        <f>SUM(E4:E15)</f>
        <v>12162</v>
      </c>
      <c r="F16" s="144">
        <f t="shared" ref="F16:H16" si="2">SUM(F4:F15)</f>
        <v>9513</v>
      </c>
      <c r="G16" s="28">
        <f t="shared" si="2"/>
        <v>9178</v>
      </c>
      <c r="H16" s="28">
        <f t="shared" si="2"/>
        <v>10080</v>
      </c>
      <c r="I16" s="149"/>
      <c r="J16" s="148"/>
    </row>
    <row r="17" spans="1:11" ht="15.75" thickBot="1"/>
    <row r="18" spans="1:11" ht="16.5" thickBot="1">
      <c r="A18" s="258" t="s">
        <v>48</v>
      </c>
      <c r="B18" s="267"/>
      <c r="C18" s="267"/>
      <c r="D18" s="259"/>
      <c r="E18" s="259"/>
      <c r="F18" s="259"/>
      <c r="G18" s="260"/>
    </row>
    <row r="19" spans="1:11" ht="15.75" thickBot="1">
      <c r="A19" s="105" t="s">
        <v>33</v>
      </c>
      <c r="B19" s="8">
        <v>2018</v>
      </c>
      <c r="C19" s="26">
        <v>2019</v>
      </c>
      <c r="D19" s="106">
        <v>2020</v>
      </c>
      <c r="E19" s="16">
        <v>2021</v>
      </c>
      <c r="F19" s="111">
        <v>2022</v>
      </c>
      <c r="G19" s="111">
        <v>2023</v>
      </c>
      <c r="H19" s="111">
        <v>2024</v>
      </c>
      <c r="I19" s="26" t="s">
        <v>146</v>
      </c>
      <c r="J19" s="26" t="s">
        <v>35</v>
      </c>
    </row>
    <row r="20" spans="1:11" ht="5.0999999999999996" customHeight="1" thickBot="1">
      <c r="A20" s="22"/>
      <c r="B20" s="49"/>
      <c r="C20" s="139"/>
      <c r="D20" s="139"/>
      <c r="E20" s="140"/>
      <c r="F20" s="140"/>
      <c r="G20" s="140"/>
      <c r="H20" s="140"/>
      <c r="I20" s="142"/>
      <c r="J20" s="143"/>
    </row>
    <row r="21" spans="1:11" ht="15.75" thickBot="1">
      <c r="A21" s="3" t="s">
        <v>36</v>
      </c>
      <c r="B21" s="150">
        <v>519</v>
      </c>
      <c r="C21" s="150">
        <v>515</v>
      </c>
      <c r="D21" s="70">
        <v>503</v>
      </c>
      <c r="E21" s="65">
        <f>'Jan21'!AG9</f>
        <v>707</v>
      </c>
      <c r="F21" s="65">
        <v>885</v>
      </c>
      <c r="G21" s="65">
        <f>'JAN23'!AG10</f>
        <v>559</v>
      </c>
      <c r="H21" s="65">
        <f>'JAN24'!AG10</f>
        <v>534</v>
      </c>
      <c r="I21" s="66">
        <f>(H21-G21)/G21</f>
        <v>-4.4722719141323794E-2</v>
      </c>
      <c r="J21" s="67"/>
    </row>
    <row r="22" spans="1:11" ht="15.75" thickBot="1">
      <c r="A22" s="4" t="s">
        <v>37</v>
      </c>
      <c r="B22" s="93">
        <v>462</v>
      </c>
      <c r="C22" s="93">
        <v>446</v>
      </c>
      <c r="D22" s="39">
        <v>459</v>
      </c>
      <c r="E22" s="60">
        <f>'Fev21'!AG9</f>
        <v>639</v>
      </c>
      <c r="F22" s="60">
        <v>555</v>
      </c>
      <c r="G22" s="60">
        <f>'FEV23'!AG10</f>
        <v>499</v>
      </c>
      <c r="H22" s="60">
        <f>'FEV24'!AE10</f>
        <v>599</v>
      </c>
      <c r="I22" s="66">
        <f t="shared" ref="I22:I49" si="3">(H22-G22)/G22</f>
        <v>0.20040080160320642</v>
      </c>
      <c r="J22" s="68">
        <f>(H22-H21)/H21</f>
        <v>0.12172284644194757</v>
      </c>
    </row>
    <row r="23" spans="1:11" ht="15.75" thickBot="1">
      <c r="A23" s="4" t="s">
        <v>38</v>
      </c>
      <c r="B23" s="93">
        <v>517</v>
      </c>
      <c r="C23" s="93">
        <v>485</v>
      </c>
      <c r="D23" s="39">
        <v>567</v>
      </c>
      <c r="E23" s="60">
        <f>'mar21'!AG9</f>
        <v>1159</v>
      </c>
      <c r="F23" s="60">
        <v>564</v>
      </c>
      <c r="G23" s="60">
        <f>'MAR23'!AG10</f>
        <v>591</v>
      </c>
      <c r="H23" s="60">
        <f>'MAR24'!AG10</f>
        <v>702</v>
      </c>
      <c r="I23" s="66">
        <f t="shared" si="3"/>
        <v>0.18781725888324874</v>
      </c>
      <c r="J23" s="68">
        <f t="shared" ref="J23:J49" si="4">(H23-H22)/H22</f>
        <v>0.17195325542570952</v>
      </c>
    </row>
    <row r="24" spans="1:11" ht="15.75" thickBot="1">
      <c r="A24" s="4" t="s">
        <v>39</v>
      </c>
      <c r="B24" s="93">
        <v>468</v>
      </c>
      <c r="C24" s="93">
        <v>531</v>
      </c>
      <c r="D24" s="39">
        <v>619</v>
      </c>
      <c r="E24" s="60">
        <f>'Abr21'!AF9</f>
        <v>1062</v>
      </c>
      <c r="F24" s="60">
        <v>513</v>
      </c>
      <c r="G24" s="60">
        <f>'ABR23'!AG10</f>
        <v>557</v>
      </c>
      <c r="H24" s="60">
        <f>'ABR24'!AF10</f>
        <v>715</v>
      </c>
      <c r="I24" s="66">
        <f t="shared" si="3"/>
        <v>0.28366247755834828</v>
      </c>
      <c r="J24" s="68">
        <f t="shared" si="4"/>
        <v>1.8518518518518517E-2</v>
      </c>
    </row>
    <row r="25" spans="1:11" ht="15.75" thickBot="1">
      <c r="A25" s="4" t="s">
        <v>40</v>
      </c>
      <c r="B25" s="93">
        <v>543</v>
      </c>
      <c r="C25" s="93">
        <v>556</v>
      </c>
      <c r="D25" s="39">
        <v>820</v>
      </c>
      <c r="E25" s="60">
        <f>'Mai21'!AG9</f>
        <v>898</v>
      </c>
      <c r="F25" s="60">
        <v>628</v>
      </c>
      <c r="G25" s="60">
        <f>'MAI23'!AG10</f>
        <v>627</v>
      </c>
      <c r="H25" s="60">
        <f>'MAI24'!AG10</f>
        <v>735</v>
      </c>
      <c r="I25" s="66">
        <f t="shared" si="3"/>
        <v>0.17224880382775121</v>
      </c>
      <c r="J25" s="68">
        <f t="shared" si="4"/>
        <v>2.7972027972027972E-2</v>
      </c>
    </row>
    <row r="26" spans="1:11" ht="15.75" thickBot="1">
      <c r="A26" s="4" t="s">
        <v>41</v>
      </c>
      <c r="B26" s="93">
        <v>582</v>
      </c>
      <c r="C26" s="93">
        <v>621</v>
      </c>
      <c r="D26" s="39">
        <v>812</v>
      </c>
      <c r="E26" s="60">
        <f>'Jun21'!AG9</f>
        <v>863</v>
      </c>
      <c r="F26" s="60">
        <v>639</v>
      </c>
      <c r="G26" s="60">
        <f>'JUN23'!AG10</f>
        <v>639</v>
      </c>
      <c r="H26" s="60">
        <f>'JUN24'!AF10</f>
        <v>730</v>
      </c>
      <c r="I26" s="66">
        <f t="shared" si="3"/>
        <v>0.14241001564945227</v>
      </c>
      <c r="J26" s="68">
        <f t="shared" si="4"/>
        <v>-6.8027210884353739E-3</v>
      </c>
    </row>
    <row r="27" spans="1:11" ht="15.75" thickBot="1">
      <c r="A27" s="4" t="s">
        <v>42</v>
      </c>
      <c r="B27" s="93">
        <v>573</v>
      </c>
      <c r="C27" s="93">
        <v>601</v>
      </c>
      <c r="D27" s="39">
        <v>700</v>
      </c>
      <c r="E27" s="60">
        <f>'Jul21'!AG9</f>
        <v>722</v>
      </c>
      <c r="F27" s="60">
        <v>594</v>
      </c>
      <c r="G27" s="60">
        <f>'JUL23'!AG10</f>
        <v>606</v>
      </c>
      <c r="H27" s="60">
        <f>'JUL24'!AG10</f>
        <v>675</v>
      </c>
      <c r="I27" s="66">
        <f t="shared" si="3"/>
        <v>0.11386138613861387</v>
      </c>
      <c r="J27" s="68">
        <f t="shared" si="4"/>
        <v>-7.5342465753424653E-2</v>
      </c>
    </row>
    <row r="28" spans="1:11" ht="15.75" thickBot="1">
      <c r="A28" s="4" t="s">
        <v>43</v>
      </c>
      <c r="B28" s="93">
        <v>572</v>
      </c>
      <c r="C28" s="93">
        <v>591</v>
      </c>
      <c r="D28" s="39">
        <v>679</v>
      </c>
      <c r="E28" s="60">
        <f>'Ago21'!AG9</f>
        <v>694</v>
      </c>
      <c r="F28" s="60">
        <v>594</v>
      </c>
      <c r="G28" s="60">
        <f>'AGO23'!AG10</f>
        <v>571</v>
      </c>
      <c r="H28" s="60">
        <f>'AGO24'!AG10</f>
        <v>613</v>
      </c>
      <c r="I28" s="66">
        <f t="shared" si="3"/>
        <v>7.3555166374781086E-2</v>
      </c>
      <c r="J28" s="68">
        <f t="shared" si="4"/>
        <v>-9.1851851851851851E-2</v>
      </c>
      <c r="K28" s="58"/>
    </row>
    <row r="29" spans="1:11" ht="15.75" thickBot="1">
      <c r="A29" s="4" t="s">
        <v>44</v>
      </c>
      <c r="B29" s="93">
        <v>518</v>
      </c>
      <c r="C29" s="93">
        <v>513</v>
      </c>
      <c r="D29" s="39">
        <v>571</v>
      </c>
      <c r="E29" s="60">
        <f>'Set21'!AG9</f>
        <v>594</v>
      </c>
      <c r="F29" s="60">
        <v>646</v>
      </c>
      <c r="G29" s="60">
        <f>'SET23'!AG10</f>
        <v>537</v>
      </c>
      <c r="H29" s="60">
        <f>'SET24'!AF10</f>
        <v>590</v>
      </c>
      <c r="I29" s="66">
        <f t="shared" si="3"/>
        <v>9.8696461824953452E-2</v>
      </c>
      <c r="J29" s="68">
        <f t="shared" si="4"/>
        <v>-3.7520391517128875E-2</v>
      </c>
      <c r="K29" s="58"/>
    </row>
    <row r="30" spans="1:11" ht="15.75" thickBot="1">
      <c r="A30" s="4" t="s">
        <v>45</v>
      </c>
      <c r="B30" s="93">
        <v>544</v>
      </c>
      <c r="C30" s="93">
        <v>548</v>
      </c>
      <c r="D30" s="39">
        <v>570</v>
      </c>
      <c r="E30" s="60">
        <f>'Out21'!AG9</f>
        <v>635</v>
      </c>
      <c r="F30" s="60">
        <v>597</v>
      </c>
      <c r="G30" s="60">
        <f>'OUT23'!AG10</f>
        <v>553</v>
      </c>
      <c r="H30" s="60">
        <f>'OUT24'!AG10</f>
        <v>601</v>
      </c>
      <c r="I30" s="66">
        <f t="shared" si="3"/>
        <v>8.6799276672694395E-2</v>
      </c>
      <c r="J30" s="68">
        <f t="shared" si="4"/>
        <v>1.864406779661017E-2</v>
      </c>
      <c r="K30" s="58"/>
    </row>
    <row r="31" spans="1:11" ht="15.75" thickBot="1">
      <c r="A31" s="4" t="s">
        <v>46</v>
      </c>
      <c r="B31" s="93">
        <v>539</v>
      </c>
      <c r="C31" s="93">
        <v>527</v>
      </c>
      <c r="D31" s="39">
        <v>534</v>
      </c>
      <c r="E31" s="60">
        <f>'Nov21'!AG9</f>
        <v>634</v>
      </c>
      <c r="F31" s="60">
        <v>576</v>
      </c>
      <c r="G31" s="60">
        <f>'NOV23'!AG10</f>
        <v>599</v>
      </c>
      <c r="H31" s="60">
        <f>'NOV24'!AF10</f>
        <v>519</v>
      </c>
      <c r="I31" s="66">
        <f t="shared" si="3"/>
        <v>-0.13355592654424039</v>
      </c>
      <c r="J31" s="68">
        <f t="shared" si="4"/>
        <v>-0.13643926788685523</v>
      </c>
      <c r="K31" s="58"/>
    </row>
    <row r="32" spans="1:11" ht="15.75" thickBot="1">
      <c r="A32" s="6" t="s">
        <v>47</v>
      </c>
      <c r="B32" s="94">
        <v>558</v>
      </c>
      <c r="C32" s="94">
        <v>530</v>
      </c>
      <c r="D32" s="40">
        <v>593</v>
      </c>
      <c r="E32" s="69">
        <f>'Dez21'!AG9</f>
        <v>641</v>
      </c>
      <c r="F32" s="69">
        <v>619</v>
      </c>
      <c r="G32" s="69">
        <f>'DEZ23'!AG10</f>
        <v>577</v>
      </c>
      <c r="H32" s="69">
        <f>'DEZ24'!AG10</f>
        <v>475</v>
      </c>
      <c r="I32" s="202">
        <f t="shared" si="3"/>
        <v>-0.17677642980935876</v>
      </c>
      <c r="J32" s="203">
        <f t="shared" si="4"/>
        <v>-8.477842003853564E-2</v>
      </c>
      <c r="K32" s="58"/>
    </row>
    <row r="33" spans="1:10" ht="16.5" thickBot="1">
      <c r="A33" s="62" t="s">
        <v>2</v>
      </c>
      <c r="B33" s="92">
        <f>SUM(B21:B32)</f>
        <v>6395</v>
      </c>
      <c r="C33" s="92">
        <f>SUM(C21:C32)</f>
        <v>6464</v>
      </c>
      <c r="D33" s="63">
        <f>SUM(D21:D32)</f>
        <v>7427</v>
      </c>
      <c r="E33" s="59">
        <f>SUM(E21:E32)</f>
        <v>9248</v>
      </c>
      <c r="F33" s="173">
        <f t="shared" ref="F33:H33" si="5">SUM(F21:F32)</f>
        <v>7410</v>
      </c>
      <c r="G33" s="59">
        <f t="shared" si="5"/>
        <v>6915</v>
      </c>
      <c r="H33" s="59">
        <f t="shared" si="5"/>
        <v>7488</v>
      </c>
      <c r="I33" s="204"/>
      <c r="J33" s="205"/>
    </row>
    <row r="34" spans="1:10" ht="15.75" thickBot="1"/>
    <row r="35" spans="1:10" ht="16.5" thickBot="1">
      <c r="A35" s="268" t="s">
        <v>99</v>
      </c>
      <c r="B35" s="269"/>
      <c r="C35" s="269"/>
      <c r="D35" s="269"/>
      <c r="E35" s="269"/>
      <c r="F35" s="269"/>
      <c r="G35" s="269"/>
      <c r="H35" s="270"/>
    </row>
    <row r="36" spans="1:10" ht="15.75" thickBot="1">
      <c r="A36" s="183" t="s">
        <v>33</v>
      </c>
      <c r="B36" s="184"/>
      <c r="C36" s="183">
        <v>2019</v>
      </c>
      <c r="D36" s="185">
        <v>2020</v>
      </c>
      <c r="E36" s="186">
        <v>2021</v>
      </c>
      <c r="F36" s="183">
        <v>2022</v>
      </c>
      <c r="G36" s="187">
        <v>2023</v>
      </c>
      <c r="H36" s="187">
        <v>2024</v>
      </c>
      <c r="I36" s="26" t="s">
        <v>146</v>
      </c>
      <c r="J36" s="26" t="s">
        <v>35</v>
      </c>
    </row>
    <row r="37" spans="1:10" ht="4.9000000000000004" customHeight="1" thickBot="1">
      <c r="A37" s="188"/>
      <c r="B37" s="184"/>
      <c r="C37" s="189"/>
      <c r="D37" s="190"/>
      <c r="E37" s="190"/>
      <c r="F37" s="191"/>
      <c r="G37" s="187"/>
      <c r="H37" s="200"/>
      <c r="I37" s="202"/>
      <c r="J37" s="203"/>
    </row>
    <row r="38" spans="1:10">
      <c r="A38" s="192" t="s">
        <v>36</v>
      </c>
      <c r="B38" s="193"/>
      <c r="C38" s="212"/>
      <c r="D38" s="213"/>
      <c r="E38" s="213"/>
      <c r="F38" s="214"/>
      <c r="G38" s="176">
        <v>150</v>
      </c>
      <c r="H38" s="209">
        <f>'JAN24'!AG18</f>
        <v>158</v>
      </c>
      <c r="I38" s="206">
        <f t="shared" si="3"/>
        <v>5.3333333333333337E-2</v>
      </c>
      <c r="J38" s="67"/>
    </row>
    <row r="39" spans="1:10">
      <c r="A39" s="194" t="s">
        <v>37</v>
      </c>
      <c r="B39" s="195"/>
      <c r="C39" s="215"/>
      <c r="D39" s="216"/>
      <c r="E39" s="216"/>
      <c r="F39" s="217"/>
      <c r="G39" s="176">
        <v>134</v>
      </c>
      <c r="H39" s="210">
        <f>'FEV24'!AE18</f>
        <v>193</v>
      </c>
      <c r="I39" s="207">
        <f t="shared" si="3"/>
        <v>0.44029850746268656</v>
      </c>
      <c r="J39" s="68">
        <f t="shared" si="4"/>
        <v>0.22151898734177214</v>
      </c>
    </row>
    <row r="40" spans="1:10">
      <c r="A40" s="194" t="s">
        <v>38</v>
      </c>
      <c r="B40" s="195"/>
      <c r="C40" s="215"/>
      <c r="D40" s="216"/>
      <c r="E40" s="216"/>
      <c r="F40" s="217"/>
      <c r="G40" s="176">
        <v>180</v>
      </c>
      <c r="H40" s="210">
        <f>'MAR24'!AG18</f>
        <v>260</v>
      </c>
      <c r="I40" s="207">
        <f t="shared" si="3"/>
        <v>0.44444444444444442</v>
      </c>
      <c r="J40" s="68">
        <f t="shared" si="4"/>
        <v>0.34715025906735753</v>
      </c>
    </row>
    <row r="41" spans="1:10">
      <c r="A41" s="194" t="s">
        <v>39</v>
      </c>
      <c r="B41" s="195"/>
      <c r="C41" s="215"/>
      <c r="D41" s="216"/>
      <c r="E41" s="216"/>
      <c r="F41" s="217"/>
      <c r="G41" s="176">
        <v>183</v>
      </c>
      <c r="H41" s="210">
        <f>'ABR24'!AF18</f>
        <v>263</v>
      </c>
      <c r="I41" s="207">
        <f t="shared" si="3"/>
        <v>0.43715846994535518</v>
      </c>
      <c r="J41" s="68">
        <f t="shared" si="4"/>
        <v>1.1538461538461539E-2</v>
      </c>
    </row>
    <row r="42" spans="1:10">
      <c r="A42" s="194" t="s">
        <v>40</v>
      </c>
      <c r="B42" s="195"/>
      <c r="C42" s="215"/>
      <c r="D42" s="216"/>
      <c r="E42" s="216"/>
      <c r="F42" s="217"/>
      <c r="G42" s="176">
        <v>181</v>
      </c>
      <c r="H42" s="210">
        <f>'MAI24'!AG18</f>
        <v>298</v>
      </c>
      <c r="I42" s="207">
        <f t="shared" si="3"/>
        <v>0.64640883977900554</v>
      </c>
      <c r="J42" s="68">
        <f t="shared" si="4"/>
        <v>0.13307984790874525</v>
      </c>
    </row>
    <row r="43" spans="1:10">
      <c r="A43" s="194" t="s">
        <v>41</v>
      </c>
      <c r="B43" s="195"/>
      <c r="C43" s="215"/>
      <c r="D43" s="216"/>
      <c r="E43" s="216"/>
      <c r="F43" s="217"/>
      <c r="G43" s="176">
        <v>202</v>
      </c>
      <c r="H43" s="210">
        <f>'JUN24'!AF18</f>
        <v>225</v>
      </c>
      <c r="I43" s="207">
        <f t="shared" si="3"/>
        <v>0.11386138613861387</v>
      </c>
      <c r="J43" s="68">
        <f t="shared" si="4"/>
        <v>-0.24496644295302014</v>
      </c>
    </row>
    <row r="44" spans="1:10">
      <c r="A44" s="194" t="s">
        <v>42</v>
      </c>
      <c r="B44" s="195"/>
      <c r="C44" s="215"/>
      <c r="D44" s="216"/>
      <c r="E44" s="216"/>
      <c r="F44" s="217"/>
      <c r="G44" s="176">
        <v>226</v>
      </c>
      <c r="H44" s="210">
        <f>'JUL24'!AG18</f>
        <v>221</v>
      </c>
      <c r="I44" s="207">
        <f t="shared" si="3"/>
        <v>-2.2123893805309734E-2</v>
      </c>
      <c r="J44" s="68">
        <f t="shared" si="4"/>
        <v>-1.7777777777777778E-2</v>
      </c>
    </row>
    <row r="45" spans="1:10">
      <c r="A45" s="194" t="s">
        <v>43</v>
      </c>
      <c r="B45" s="195"/>
      <c r="C45" s="215"/>
      <c r="D45" s="216"/>
      <c r="E45" s="216"/>
      <c r="F45" s="217"/>
      <c r="G45" s="176">
        <v>201</v>
      </c>
      <c r="H45" s="210">
        <f>'AGO24'!AG18</f>
        <v>229</v>
      </c>
      <c r="I45" s="207">
        <f t="shared" si="3"/>
        <v>0.13930348258706468</v>
      </c>
      <c r="J45" s="68">
        <f t="shared" si="4"/>
        <v>3.6199095022624438E-2</v>
      </c>
    </row>
    <row r="46" spans="1:10">
      <c r="A46" s="194" t="s">
        <v>44</v>
      </c>
      <c r="B46" s="195"/>
      <c r="C46" s="215"/>
      <c r="D46" s="216"/>
      <c r="E46" s="216"/>
      <c r="F46" s="217"/>
      <c r="G46" s="176">
        <v>210</v>
      </c>
      <c r="H46" s="210">
        <f>'SET24'!AF18</f>
        <v>220</v>
      </c>
      <c r="I46" s="207">
        <f t="shared" si="3"/>
        <v>4.7619047619047616E-2</v>
      </c>
      <c r="J46" s="68">
        <f t="shared" si="4"/>
        <v>-3.9301310043668124E-2</v>
      </c>
    </row>
    <row r="47" spans="1:10">
      <c r="A47" s="194" t="s">
        <v>45</v>
      </c>
      <c r="B47" s="195"/>
      <c r="C47" s="215"/>
      <c r="D47" s="216"/>
      <c r="E47" s="216"/>
      <c r="F47" s="217"/>
      <c r="G47" s="176">
        <v>198</v>
      </c>
      <c r="H47" s="210">
        <f>'OUT24'!AG18</f>
        <v>189</v>
      </c>
      <c r="I47" s="207">
        <f t="shared" si="3"/>
        <v>-4.5454545454545456E-2</v>
      </c>
      <c r="J47" s="68">
        <f t="shared" si="4"/>
        <v>-0.1409090909090909</v>
      </c>
    </row>
    <row r="48" spans="1:10">
      <c r="A48" s="194" t="s">
        <v>46</v>
      </c>
      <c r="B48" s="195"/>
      <c r="C48" s="215"/>
      <c r="D48" s="216"/>
      <c r="E48" s="216"/>
      <c r="F48" s="217"/>
      <c r="G48" s="176">
        <v>193</v>
      </c>
      <c r="H48" s="210">
        <f>'NOV24'!AF18</f>
        <v>181</v>
      </c>
      <c r="I48" s="207">
        <f t="shared" si="3"/>
        <v>-6.2176165803108807E-2</v>
      </c>
      <c r="J48" s="68">
        <f t="shared" si="4"/>
        <v>-4.2328042328042326E-2</v>
      </c>
    </row>
    <row r="49" spans="1:10" ht="15.75" thickBot="1">
      <c r="A49" s="196" t="s">
        <v>47</v>
      </c>
      <c r="B49" s="197"/>
      <c r="C49" s="218"/>
      <c r="D49" s="219"/>
      <c r="E49" s="219"/>
      <c r="F49" s="220"/>
      <c r="G49" s="177">
        <v>205</v>
      </c>
      <c r="H49" s="211">
        <f>'DEZ24'!AG18</f>
        <v>155</v>
      </c>
      <c r="I49" s="208">
        <f t="shared" si="3"/>
        <v>-0.24390243902439024</v>
      </c>
      <c r="J49" s="132">
        <f t="shared" si="4"/>
        <v>-0.143646408839779</v>
      </c>
    </row>
    <row r="50" spans="1:10" ht="16.5" thickBot="1">
      <c r="A50" s="182" t="s">
        <v>2</v>
      </c>
      <c r="B50" s="198"/>
      <c r="C50" s="221"/>
      <c r="D50" s="222"/>
      <c r="E50" s="222"/>
      <c r="F50" s="223"/>
      <c r="G50" s="199">
        <f>SUM(G38:G49)</f>
        <v>2263</v>
      </c>
      <c r="H50" s="201">
        <f>SUM(H38:H49)</f>
        <v>2592</v>
      </c>
    </row>
  </sheetData>
  <mergeCells count="3">
    <mergeCell ref="A18:G18"/>
    <mergeCell ref="A1:F1"/>
    <mergeCell ref="A35:H35"/>
  </mergeCells>
  <phoneticPr fontId="8" type="noConversion"/>
  <conditionalFormatting sqref="I2:J15 F17:G17 I19:J33 F34:G34 I36:J49 F51:G51 F72:G1048576">
    <cfRule type="cellIs" dxfId="1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&amp;CDepartamento de Serviços Funerários - SSP01
Seção Técnica de informações Gerenciais - SSP01.00.04&amp;R&amp;9&amp;D</oddHeader>
  </headerFooter>
  <colBreaks count="1" manualBreakCount="1">
    <brk id="16" max="1048575" man="1"/>
  </colBreaks>
  <ignoredErrors>
    <ignoredError sqref="C16:D16 B33:D33" formulaRange="1"/>
  </ignoredError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19"/>
  <sheetViews>
    <sheetView workbookViewId="0">
      <selection activeCell="P35" sqref="P35"/>
    </sheetView>
  </sheetViews>
  <sheetFormatPr defaultRowHeight="15"/>
  <cols>
    <col min="2" max="5" width="15.7109375" customWidth="1"/>
  </cols>
  <sheetData>
    <row r="3" spans="1:5" ht="15.75" thickBot="1"/>
    <row r="4" spans="1:5" ht="16.5" thickBot="1">
      <c r="A4" s="258" t="s">
        <v>48</v>
      </c>
      <c r="B4" s="259"/>
      <c r="C4" s="259"/>
      <c r="D4" s="259"/>
      <c r="E4" s="260"/>
    </row>
    <row r="5" spans="1:5" ht="15.75" thickBot="1">
      <c r="A5" s="105" t="s">
        <v>33</v>
      </c>
      <c r="B5" s="8" t="s">
        <v>5</v>
      </c>
      <c r="C5" s="95" t="s">
        <v>145</v>
      </c>
      <c r="D5" s="26" t="s">
        <v>6</v>
      </c>
      <c r="E5" s="111" t="s">
        <v>145</v>
      </c>
    </row>
    <row r="6" spans="1:5" ht="15.75" thickBot="1">
      <c r="A6" s="22"/>
      <c r="B6" s="49"/>
      <c r="C6" s="139"/>
      <c r="D6" s="139"/>
      <c r="E6" s="141"/>
    </row>
    <row r="7" spans="1:5">
      <c r="A7" s="3" t="s">
        <v>36</v>
      </c>
      <c r="B7" s="150">
        <f>'JAN24'!AG4+'JAN24'!AG5</f>
        <v>375</v>
      </c>
      <c r="C7" s="229"/>
      <c r="D7" s="150">
        <f>'JAN24'!AG6</f>
        <v>137</v>
      </c>
      <c r="E7" s="230"/>
    </row>
    <row r="8" spans="1:5">
      <c r="A8" s="4" t="s">
        <v>37</v>
      </c>
      <c r="B8" s="93">
        <f>'FEV24'!AE4+'FEV24'!AE5</f>
        <v>415</v>
      </c>
      <c r="C8" s="224">
        <f>IF(B8="","",(B8-B7)/B7)</f>
        <v>0.10666666666666667</v>
      </c>
      <c r="D8" s="93">
        <f>'FEV24'!AE6</f>
        <v>150</v>
      </c>
      <c r="E8" s="225">
        <f>IF(D8="","",(D8-D7)/D7)</f>
        <v>9.4890510948905105E-2</v>
      </c>
    </row>
    <row r="9" spans="1:5">
      <c r="A9" s="4" t="s">
        <v>38</v>
      </c>
      <c r="B9" s="93">
        <f>'MAR24'!AG4+'MAR24'!AG5</f>
        <v>479</v>
      </c>
      <c r="C9" s="224">
        <f t="shared" ref="C9:C18" si="0">IF(B9="","",(B9-B8)/B8)</f>
        <v>0.15421686746987953</v>
      </c>
      <c r="D9" s="93">
        <f>'MAR24'!AG6</f>
        <v>190</v>
      </c>
      <c r="E9" s="225">
        <f t="shared" ref="E9:E18" si="1">IF(D9="","",(D9-D8)/D8)</f>
        <v>0.26666666666666666</v>
      </c>
    </row>
    <row r="10" spans="1:5">
      <c r="A10" s="4" t="s">
        <v>39</v>
      </c>
      <c r="B10" s="93">
        <f>'ABR24'!AF4+'ABR24'!AF5</f>
        <v>458</v>
      </c>
      <c r="C10" s="224">
        <f t="shared" si="0"/>
        <v>-4.3841336116910233E-2</v>
      </c>
      <c r="D10" s="93">
        <f>'ABR24'!AF6</f>
        <v>216</v>
      </c>
      <c r="E10" s="225">
        <f t="shared" si="1"/>
        <v>0.1368421052631579</v>
      </c>
    </row>
    <row r="11" spans="1:5">
      <c r="A11" s="4" t="s">
        <v>40</v>
      </c>
      <c r="B11" s="93">
        <f>'MAI24'!AG4+'MAI24'!AG5</f>
        <v>503</v>
      </c>
      <c r="C11" s="224">
        <f t="shared" si="0"/>
        <v>9.8253275109170299E-2</v>
      </c>
      <c r="D11" s="93">
        <f>'MAI24'!AG6</f>
        <v>197</v>
      </c>
      <c r="E11" s="225">
        <f t="shared" si="1"/>
        <v>-8.7962962962962965E-2</v>
      </c>
    </row>
    <row r="12" spans="1:5">
      <c r="A12" s="4" t="s">
        <v>41</v>
      </c>
      <c r="B12" s="93">
        <f>'JUN24'!AF4+'JUN24'!AF5</f>
        <v>495</v>
      </c>
      <c r="C12" s="224">
        <f t="shared" si="0"/>
        <v>-1.5904572564612324E-2</v>
      </c>
      <c r="D12" s="93">
        <f>'JUN24'!AF6</f>
        <v>195</v>
      </c>
      <c r="E12" s="225">
        <f t="shared" si="1"/>
        <v>-1.015228426395939E-2</v>
      </c>
    </row>
    <row r="13" spans="1:5">
      <c r="A13" s="4" t="s">
        <v>42</v>
      </c>
      <c r="B13" s="93">
        <f>'JUL24'!AG4+'JUL24'!AG5</f>
        <v>430</v>
      </c>
      <c r="C13" s="224">
        <f t="shared" si="0"/>
        <v>-0.13131313131313133</v>
      </c>
      <c r="D13" s="93">
        <f>'JUL24'!AG6</f>
        <v>217</v>
      </c>
      <c r="E13" s="225">
        <f t="shared" si="1"/>
        <v>0.11282051282051282</v>
      </c>
    </row>
    <row r="14" spans="1:5">
      <c r="A14" s="4" t="s">
        <v>43</v>
      </c>
      <c r="B14" s="93">
        <f>'AGO24'!AG4+'AGO24'!AG5</f>
        <v>396</v>
      </c>
      <c r="C14" s="224">
        <f t="shared" si="0"/>
        <v>-7.9069767441860464E-2</v>
      </c>
      <c r="D14" s="93">
        <f>'AGO24'!AG6</f>
        <v>178</v>
      </c>
      <c r="E14" s="225">
        <f t="shared" si="1"/>
        <v>-0.17972350230414746</v>
      </c>
    </row>
    <row r="15" spans="1:5">
      <c r="A15" s="4" t="s">
        <v>44</v>
      </c>
      <c r="B15" s="93">
        <f>'SET24'!AF4+'SET24'!AF5</f>
        <v>380</v>
      </c>
      <c r="C15" s="224">
        <f t="shared" si="0"/>
        <v>-4.0404040404040407E-2</v>
      </c>
      <c r="D15" s="93">
        <f>'SET24'!AF6</f>
        <v>178</v>
      </c>
      <c r="E15" s="225">
        <f t="shared" si="1"/>
        <v>0</v>
      </c>
    </row>
    <row r="16" spans="1:5">
      <c r="A16" s="4" t="s">
        <v>45</v>
      </c>
      <c r="B16" s="93">
        <f>'OUT24'!AG4+'OUT24'!AG5</f>
        <v>411</v>
      </c>
      <c r="C16" s="224">
        <f t="shared" si="0"/>
        <v>8.1578947368421056E-2</v>
      </c>
      <c r="D16" s="93">
        <f>'OUT24'!AG6</f>
        <v>163</v>
      </c>
      <c r="E16" s="225">
        <f t="shared" si="1"/>
        <v>-8.4269662921348312E-2</v>
      </c>
    </row>
    <row r="17" spans="1:5">
      <c r="A17" s="4" t="s">
        <v>46</v>
      </c>
      <c r="B17" s="93">
        <f>'NOV24'!AF4+'NOV24'!AF5</f>
        <v>342</v>
      </c>
      <c r="C17" s="224">
        <f t="shared" si="0"/>
        <v>-0.16788321167883211</v>
      </c>
      <c r="D17" s="93">
        <f>'NOV24'!AF6</f>
        <v>155</v>
      </c>
      <c r="E17" s="225">
        <f t="shared" si="1"/>
        <v>-4.9079754601226995E-2</v>
      </c>
    </row>
    <row r="18" spans="1:5" ht="15.75" thickBot="1">
      <c r="A18" s="6" t="s">
        <v>47</v>
      </c>
      <c r="B18" s="94">
        <f>'DEZ24'!AG4+'DEZ24'!AG5</f>
        <v>303</v>
      </c>
      <c r="C18" s="227">
        <f t="shared" si="0"/>
        <v>-0.11403508771929824</v>
      </c>
      <c r="D18" s="94">
        <f>'DEZ24'!AG6</f>
        <v>153</v>
      </c>
      <c r="E18" s="228">
        <f t="shared" si="1"/>
        <v>-1.2903225806451613E-2</v>
      </c>
    </row>
    <row r="19" spans="1:5" ht="16.5" thickBot="1">
      <c r="A19" s="62" t="s">
        <v>2</v>
      </c>
      <c r="B19" s="92">
        <f>SUM(B7:B18)</f>
        <v>4987</v>
      </c>
      <c r="C19" s="92"/>
      <c r="D19" s="92">
        <f>SUM(D7:D18)</f>
        <v>2129</v>
      </c>
      <c r="E19" s="226"/>
    </row>
  </sheetData>
  <mergeCells count="1">
    <mergeCell ref="A4:E4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Header>&amp;R&amp;D</oddHeader>
  </headerFooter>
  <ignoredErrors>
    <ignoredError sqref="D8:D18" formula="1"/>
  </ignoredError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126"/>
  <sheetViews>
    <sheetView topLeftCell="A16" zoomScale="75" zoomScaleNormal="75" workbookViewId="0">
      <selection activeCell="E63" sqref="E63"/>
    </sheetView>
  </sheetViews>
  <sheetFormatPr defaultRowHeight="15"/>
  <cols>
    <col min="1" max="1" width="3.42578125" customWidth="1"/>
    <col min="2" max="5" width="10.7109375" customWidth="1"/>
    <col min="8" max="8" width="13" bestFit="1" customWidth="1"/>
    <col min="9" max="9" width="14.140625" bestFit="1" customWidth="1"/>
    <col min="10" max="10" width="13.42578125" bestFit="1" customWidth="1"/>
    <col min="11" max="11" width="15.28515625" bestFit="1" customWidth="1"/>
  </cols>
  <sheetData>
    <row r="1" spans="1:5" ht="16.5" thickBot="1">
      <c r="B1" s="258" t="s">
        <v>100</v>
      </c>
      <c r="C1" s="259"/>
      <c r="D1" s="259"/>
      <c r="E1" s="260"/>
    </row>
    <row r="2" spans="1:5" ht="15.75" thickBot="1">
      <c r="A2" s="266">
        <v>2020</v>
      </c>
      <c r="B2" s="16" t="s">
        <v>33</v>
      </c>
      <c r="C2" s="81" t="s">
        <v>107</v>
      </c>
      <c r="D2" s="71" t="s">
        <v>102</v>
      </c>
      <c r="E2" s="71" t="s">
        <v>103</v>
      </c>
    </row>
    <row r="3" spans="1:5">
      <c r="A3" s="266"/>
      <c r="B3" s="88" t="s">
        <v>108</v>
      </c>
      <c r="C3" s="75">
        <f>'Jan20'!AH10</f>
        <v>16.225806451612904</v>
      </c>
      <c r="D3" s="65">
        <f>'Jan20'!AH16</f>
        <v>5.580645161290323</v>
      </c>
      <c r="E3" s="73">
        <f>'Jan20'!AH18</f>
        <v>21.806451612903224</v>
      </c>
    </row>
    <row r="4" spans="1:5">
      <c r="A4" s="266"/>
      <c r="B4" s="86" t="s">
        <v>109</v>
      </c>
      <c r="C4" s="76">
        <f>'Fev20'!AH10</f>
        <v>15.266666666666667</v>
      </c>
      <c r="D4" s="60">
        <f>'Fev20'!AH16</f>
        <v>3.9655172413793105</v>
      </c>
      <c r="E4" s="74">
        <f>'Jan20'!AH18</f>
        <v>21.806451612903224</v>
      </c>
    </row>
    <row r="5" spans="1:5">
      <c r="A5" s="266"/>
      <c r="B5" s="86" t="s">
        <v>110</v>
      </c>
      <c r="C5" s="76">
        <f>'Mar20'!AH10</f>
        <v>17.96551724137931</v>
      </c>
      <c r="D5" s="60">
        <f>'Mar20'!AH16</f>
        <v>5.3103448275862073</v>
      </c>
      <c r="E5" s="74">
        <f>'Mar20'!AH18</f>
        <v>23.275862068965516</v>
      </c>
    </row>
    <row r="6" spans="1:5">
      <c r="A6" s="266"/>
      <c r="B6" s="86" t="s">
        <v>111</v>
      </c>
      <c r="C6" s="76">
        <f>'Abr20'!AI10</f>
        <v>20.6</v>
      </c>
      <c r="D6" s="60">
        <f>'Abr20'!AI16</f>
        <v>6.8</v>
      </c>
      <c r="E6" s="74">
        <f>'Abr20'!AI18</f>
        <v>27.4</v>
      </c>
    </row>
    <row r="7" spans="1:5">
      <c r="A7" s="266"/>
      <c r="B7" s="86" t="s">
        <v>112</v>
      </c>
      <c r="C7" s="76">
        <f>'Mai20'!AH10</f>
        <v>26.322580645161292</v>
      </c>
      <c r="D7" s="60">
        <f>'Mai20'!AH16</f>
        <v>8.5483870967741939</v>
      </c>
      <c r="E7" s="74">
        <f>'Mai20'!AH18</f>
        <v>34.87096774193548</v>
      </c>
    </row>
    <row r="8" spans="1:5">
      <c r="A8" s="266"/>
      <c r="B8" s="86" t="s">
        <v>113</v>
      </c>
      <c r="C8" s="76">
        <f>'Jun20'!AH10</f>
        <v>26.766666666666666</v>
      </c>
      <c r="D8" s="60">
        <f>'Jun20'!AH16</f>
        <v>10.6</v>
      </c>
      <c r="E8" s="74">
        <f>'Jun20'!AH18</f>
        <v>36.161290322580648</v>
      </c>
    </row>
    <row r="9" spans="1:5">
      <c r="A9" s="266"/>
      <c r="B9" s="86" t="s">
        <v>114</v>
      </c>
      <c r="C9" s="76">
        <f>'Jul20'!AH10</f>
        <v>22.35483870967742</v>
      </c>
      <c r="D9" s="60">
        <f>'Jul20'!AH16</f>
        <v>7.741935483870968</v>
      </c>
      <c r="E9" s="74">
        <f>'Jul20'!AH18</f>
        <v>30.096774193548388</v>
      </c>
    </row>
    <row r="10" spans="1:5">
      <c r="A10" s="266"/>
      <c r="B10" s="86" t="s">
        <v>115</v>
      </c>
      <c r="C10" s="76">
        <f>'Ago20'!AH10</f>
        <v>21.806451612903224</v>
      </c>
      <c r="D10" s="60">
        <f>'Ago20'!AH16</f>
        <v>8.0967741935483879</v>
      </c>
      <c r="E10" s="74">
        <f>'Ago20'!AH18</f>
        <v>29.903225806451612</v>
      </c>
    </row>
    <row r="11" spans="1:5">
      <c r="A11" s="266"/>
      <c r="B11" s="86" t="s">
        <v>116</v>
      </c>
      <c r="C11" s="76">
        <f>'Set20'!AH10</f>
        <v>18.666666666666668</v>
      </c>
      <c r="D11" s="60">
        <f>'Set20'!AH16</f>
        <v>6.333333333333333</v>
      </c>
      <c r="E11" s="74">
        <f>'Set20'!AH18</f>
        <v>25</v>
      </c>
    </row>
    <row r="12" spans="1:5">
      <c r="A12" s="266"/>
      <c r="B12" s="86" t="s">
        <v>117</v>
      </c>
      <c r="C12" s="76">
        <f>'Out20'!AH10</f>
        <v>18.06451612903226</v>
      </c>
      <c r="D12" s="60">
        <f>'Out20'!AH16</f>
        <v>5.064516129032258</v>
      </c>
      <c r="E12" s="74">
        <f>'Out20'!AH18</f>
        <v>23.129032258064516</v>
      </c>
    </row>
    <row r="13" spans="1:5">
      <c r="A13" s="266"/>
      <c r="B13" s="86" t="s">
        <v>118</v>
      </c>
      <c r="C13" s="76">
        <f>'Nov20'!AH10</f>
        <v>17.7</v>
      </c>
      <c r="D13" s="60">
        <f>'Nov20'!AH16</f>
        <v>6.6</v>
      </c>
      <c r="E13" s="74">
        <f>'Nov20'!AH18</f>
        <v>24.3</v>
      </c>
    </row>
    <row r="14" spans="1:5" ht="15.75" thickBot="1">
      <c r="A14" s="266"/>
      <c r="B14" s="87">
        <v>44166</v>
      </c>
      <c r="C14" s="77">
        <f>'Dez20'!AH10</f>
        <v>18.903225806451612</v>
      </c>
      <c r="D14" s="69">
        <f>'Dez20'!AH16</f>
        <v>6.354838709677419</v>
      </c>
      <c r="E14" s="37">
        <f>'Dez20'!AH18</f>
        <v>25.258064516129032</v>
      </c>
    </row>
    <row r="15" spans="1:5">
      <c r="A15" s="266">
        <v>2021</v>
      </c>
      <c r="B15" s="89">
        <v>44197</v>
      </c>
      <c r="C15" s="75">
        <f>'Jan21'!AH9</f>
        <v>22.806451612903224</v>
      </c>
      <c r="D15" s="65">
        <f>'Jan21'!AH16</f>
        <v>7.5161290322580649</v>
      </c>
      <c r="E15" s="73">
        <f>'Jan21'!AH18</f>
        <v>30.322580645161292</v>
      </c>
    </row>
    <row r="16" spans="1:5">
      <c r="A16" s="266"/>
      <c r="B16" s="90" t="s">
        <v>109</v>
      </c>
      <c r="C16" s="76">
        <f>'Fev21'!AH9</f>
        <v>22.821428571428573</v>
      </c>
      <c r="D16" s="60">
        <f>'Fev21'!AH16</f>
        <v>6.8571428571428568</v>
      </c>
      <c r="E16" s="74">
        <f>'Fev21'!AH18</f>
        <v>29.678571428571427</v>
      </c>
    </row>
    <row r="17" spans="1:5">
      <c r="A17" s="266"/>
      <c r="B17" s="90" t="s">
        <v>110</v>
      </c>
      <c r="C17" s="76">
        <f>'mar21'!AH9</f>
        <v>37.387096774193552</v>
      </c>
      <c r="D17" s="60">
        <f>'mar21'!AH16</f>
        <v>13.129032258064516</v>
      </c>
      <c r="E17" s="74">
        <f>'mar21'!AH18</f>
        <v>50.516129032258064</v>
      </c>
    </row>
    <row r="18" spans="1:5">
      <c r="A18" s="266"/>
      <c r="B18" s="90" t="s">
        <v>111</v>
      </c>
      <c r="C18" s="76">
        <f>'Abr21'!AG9</f>
        <v>35.4</v>
      </c>
      <c r="D18" s="60">
        <f>'Abr21'!AG16</f>
        <v>12.333333333333334</v>
      </c>
      <c r="E18" s="74">
        <f>'Abr21'!AG18</f>
        <v>47.733333333333334</v>
      </c>
    </row>
    <row r="19" spans="1:5">
      <c r="A19" s="266"/>
      <c r="B19" s="90" t="s">
        <v>112</v>
      </c>
      <c r="C19" s="76">
        <f>'Mai21'!AH9</f>
        <v>28.967741935483872</v>
      </c>
      <c r="D19" s="60">
        <f>'Mai21'!AH16</f>
        <v>10.064516129032258</v>
      </c>
      <c r="E19" s="74">
        <f>'Mai21'!AH18</f>
        <v>39.032258064516128</v>
      </c>
    </row>
    <row r="20" spans="1:5">
      <c r="A20" s="266"/>
      <c r="B20" s="90" t="s">
        <v>113</v>
      </c>
      <c r="C20" s="76">
        <f>'Jun21'!AH9</f>
        <v>28.766666666666666</v>
      </c>
      <c r="D20" s="60">
        <f>'Jun21'!AH16</f>
        <v>8.7666666666666675</v>
      </c>
      <c r="E20" s="74">
        <f>'Jun21'!AH18</f>
        <v>37.533333333333331</v>
      </c>
    </row>
    <row r="21" spans="1:5">
      <c r="A21" s="266"/>
      <c r="B21" s="90" t="s">
        <v>114</v>
      </c>
      <c r="C21" s="76">
        <f>'Jul21'!AH9</f>
        <v>23.29032258064516</v>
      </c>
      <c r="D21" s="60">
        <f>'Jul21'!AH16</f>
        <v>7.903225806451613</v>
      </c>
      <c r="E21" s="74">
        <f>'Jul21'!AH18</f>
        <v>31.193548387096776</v>
      </c>
    </row>
    <row r="22" spans="1:5">
      <c r="A22" s="266"/>
      <c r="B22" s="90" t="s">
        <v>115</v>
      </c>
      <c r="C22" s="76">
        <f>'Ago21'!AH9</f>
        <v>22.387096774193548</v>
      </c>
      <c r="D22" s="60">
        <f>'Ago21'!AH16</f>
        <v>6.612903225806452</v>
      </c>
      <c r="E22" s="74">
        <f>'Ago21'!AH18</f>
        <v>29</v>
      </c>
    </row>
    <row r="23" spans="1:5">
      <c r="A23" s="266"/>
      <c r="B23" s="90" t="s">
        <v>116</v>
      </c>
      <c r="C23" s="76">
        <f>'Set21'!AH9</f>
        <v>19.8</v>
      </c>
      <c r="D23" s="60">
        <f>'Set21'!AH16</f>
        <v>5</v>
      </c>
      <c r="E23" s="74">
        <f>'Set21'!AH18</f>
        <v>24.8</v>
      </c>
    </row>
    <row r="24" spans="1:5">
      <c r="A24" s="266"/>
      <c r="B24" s="90" t="s">
        <v>117</v>
      </c>
      <c r="C24" s="76">
        <f>'Out21'!AH9</f>
        <v>20.483870967741936</v>
      </c>
      <c r="D24" s="60">
        <f>'Out21'!AH16</f>
        <v>5.806451612903226</v>
      </c>
      <c r="E24" s="74">
        <f>'Out21'!AH18</f>
        <v>26.29032258064516</v>
      </c>
    </row>
    <row r="25" spans="1:5">
      <c r="A25" s="266"/>
      <c r="B25" s="90" t="s">
        <v>118</v>
      </c>
      <c r="C25" s="76">
        <f>'Nov21'!AH9</f>
        <v>21.133333333333333</v>
      </c>
      <c r="D25" s="60">
        <f>'Nov21'!AH16</f>
        <v>5.8</v>
      </c>
      <c r="E25" s="74">
        <f>'Nov21'!AH18</f>
        <v>26.933333333333334</v>
      </c>
    </row>
    <row r="26" spans="1:5" ht="15.75" thickBot="1">
      <c r="A26" s="266"/>
      <c r="B26" s="91">
        <v>44531</v>
      </c>
      <c r="C26" s="76">
        <f>'Dez21'!AH9</f>
        <v>20.677419354838708</v>
      </c>
      <c r="D26" s="69">
        <f>'Dez21'!AH16</f>
        <v>6.032258064516129</v>
      </c>
      <c r="E26" s="37">
        <f>'Dez21'!AH18</f>
        <v>26.70967741935484</v>
      </c>
    </row>
    <row r="27" spans="1:5">
      <c r="A27" s="266">
        <v>2022</v>
      </c>
      <c r="B27" s="89">
        <v>44562</v>
      </c>
      <c r="C27" s="75">
        <f>'Jan22'!AH10</f>
        <v>28.548387096774192</v>
      </c>
      <c r="D27" s="65">
        <f>'Jan22'!AH17</f>
        <v>7.645161290322581</v>
      </c>
      <c r="E27" s="73">
        <f>'Jan22'!AH19</f>
        <v>36.193548387096776</v>
      </c>
    </row>
    <row r="28" spans="1:5">
      <c r="A28" s="266"/>
      <c r="B28" s="90" t="s">
        <v>109</v>
      </c>
      <c r="C28" s="76">
        <f>'Fev22'!AH10</f>
        <v>19.821428571428573</v>
      </c>
      <c r="D28" s="60">
        <f>'Fev22'!AH17</f>
        <v>6.4285714285714288</v>
      </c>
      <c r="E28" s="74">
        <f>'Fev22'!AH19</f>
        <v>26.25</v>
      </c>
    </row>
    <row r="29" spans="1:5">
      <c r="A29" s="266"/>
      <c r="B29" s="90" t="s">
        <v>110</v>
      </c>
      <c r="C29" s="76">
        <f>'Mar22'!AH10</f>
        <v>18.193548387096776</v>
      </c>
      <c r="D29" s="60">
        <f>'Mar22'!AH17</f>
        <v>5.225806451612903</v>
      </c>
      <c r="E29" s="74">
        <f>'Mar22'!AH19</f>
        <v>23.419354838709676</v>
      </c>
    </row>
    <row r="30" spans="1:5">
      <c r="A30" s="266"/>
      <c r="B30" s="90" t="s">
        <v>111</v>
      </c>
      <c r="C30" s="76">
        <f>'Abr22'!AH10</f>
        <v>17.100000000000001</v>
      </c>
      <c r="D30" s="60">
        <f>'Abr22'!AH17</f>
        <v>5.3666666666666663</v>
      </c>
      <c r="E30" s="74">
        <f>'Abr22'!AH19</f>
        <v>22.466666666666665</v>
      </c>
    </row>
    <row r="31" spans="1:5">
      <c r="A31" s="266"/>
      <c r="B31" s="90" t="s">
        <v>112</v>
      </c>
      <c r="C31" s="76">
        <f>'Mai22'!AH10</f>
        <v>20.258064516129032</v>
      </c>
      <c r="D31" s="60">
        <f>'Mai22'!AH17</f>
        <v>5.903225806451613</v>
      </c>
      <c r="E31" s="74">
        <f>'Mai22'!AH19</f>
        <v>26.161290322580644</v>
      </c>
    </row>
    <row r="32" spans="1:5">
      <c r="A32" s="266"/>
      <c r="B32" s="90" t="s">
        <v>113</v>
      </c>
      <c r="C32" s="76">
        <f>'JUN22'!AH10</f>
        <v>21.3</v>
      </c>
      <c r="D32" s="60">
        <f>'JUN22'!AH17</f>
        <v>5.833333333333333</v>
      </c>
      <c r="E32" s="74">
        <f>'JUN22'!AH19</f>
        <v>27.133333333333333</v>
      </c>
    </row>
    <row r="33" spans="1:5">
      <c r="A33" s="266"/>
      <c r="B33" s="90" t="s">
        <v>114</v>
      </c>
      <c r="C33" s="76">
        <f>'JUL22'!AH10</f>
        <v>19.161290322580644</v>
      </c>
      <c r="D33" s="60">
        <f>'JUL22'!AH17</f>
        <v>5.709677419354839</v>
      </c>
      <c r="E33" s="74">
        <f>'JUL22'!AH19</f>
        <v>24.870967741935484</v>
      </c>
    </row>
    <row r="34" spans="1:5">
      <c r="A34" s="266"/>
      <c r="B34" s="90" t="s">
        <v>115</v>
      </c>
      <c r="C34" s="76">
        <f>'AGO22'!AH10</f>
        <v>19.161290322580644</v>
      </c>
      <c r="D34" s="60">
        <f>'AGO22'!AH17</f>
        <v>5.032258064516129</v>
      </c>
      <c r="E34" s="74">
        <f>'AGO22'!AH19</f>
        <v>24.193548387096776</v>
      </c>
    </row>
    <row r="35" spans="1:5">
      <c r="A35" s="266"/>
      <c r="B35" s="90" t="s">
        <v>116</v>
      </c>
      <c r="C35" s="76">
        <f>'SET22'!AH10</f>
        <v>21.533333333333335</v>
      </c>
      <c r="D35" s="60">
        <f>'SET22'!AH17</f>
        <v>6.1333333333333337</v>
      </c>
      <c r="E35" s="74">
        <f>'SET22'!AH19</f>
        <v>27.666666666666668</v>
      </c>
    </row>
    <row r="36" spans="1:5">
      <c r="A36" s="266"/>
      <c r="B36" s="90" t="s">
        <v>117</v>
      </c>
      <c r="C36" s="76">
        <f>'OUT22'!AH10</f>
        <v>19.258064516129032</v>
      </c>
      <c r="D36" s="60">
        <f>'OUT22'!AH17</f>
        <v>5.838709677419355</v>
      </c>
      <c r="E36" s="74">
        <f>'OUT22'!AH19</f>
        <v>25.096774193548388</v>
      </c>
    </row>
    <row r="37" spans="1:5">
      <c r="A37" s="266"/>
      <c r="B37" s="90" t="s">
        <v>118</v>
      </c>
      <c r="C37" s="76">
        <f>'NOV22'!AH10</f>
        <v>19.2</v>
      </c>
      <c r="D37" s="60">
        <f>'NOV22'!AH17</f>
        <v>5.1333333333333337</v>
      </c>
      <c r="E37" s="74">
        <f>'NOV22'!AH19</f>
        <v>24.333333333333332</v>
      </c>
    </row>
    <row r="38" spans="1:5" ht="15.75" thickBot="1">
      <c r="A38" s="266"/>
      <c r="B38" s="91">
        <v>44896</v>
      </c>
      <c r="C38" s="77">
        <f>'DEZ22'!AH10</f>
        <v>19.967741935483872</v>
      </c>
      <c r="D38" s="69">
        <f>'DEZ22'!AH17</f>
        <v>5.193548387096774</v>
      </c>
      <c r="E38" s="37">
        <f>'DEZ22'!AH19</f>
        <v>25.161290322580644</v>
      </c>
    </row>
    <row r="39" spans="1:5">
      <c r="A39" s="266">
        <v>2023</v>
      </c>
      <c r="B39" s="89">
        <v>44927</v>
      </c>
      <c r="C39" s="75">
        <f>'JAN23'!AH10</f>
        <v>18.032258064516128</v>
      </c>
      <c r="D39" s="65">
        <f>'JAN23'!AH18</f>
        <v>4.838709677419355</v>
      </c>
      <c r="E39" s="73">
        <f>'JAN23'!AH20</f>
        <v>22.870967741935484</v>
      </c>
    </row>
    <row r="40" spans="1:5">
      <c r="A40" s="266"/>
      <c r="B40" s="90" t="s">
        <v>109</v>
      </c>
      <c r="C40" s="76">
        <f>'FEV23'!AH10</f>
        <v>17.821428571428573</v>
      </c>
      <c r="D40" s="60">
        <f>'FEV23'!AH18</f>
        <v>4.7857142857142856</v>
      </c>
      <c r="E40" s="74">
        <f>'FEV23'!AH20</f>
        <v>22.607142857142858</v>
      </c>
    </row>
    <row r="41" spans="1:5">
      <c r="A41" s="266"/>
      <c r="B41" s="90" t="s">
        <v>110</v>
      </c>
      <c r="C41" s="76">
        <f>'MAR23'!AH10</f>
        <v>18</v>
      </c>
      <c r="D41" s="60">
        <f>'MAR23'!AH18</f>
        <v>5.806451612903226</v>
      </c>
      <c r="E41" s="74">
        <f>'MAR23'!AH20</f>
        <v>24.870967741935484</v>
      </c>
    </row>
    <row r="42" spans="1:5">
      <c r="A42" s="266"/>
      <c r="B42" s="90" t="s">
        <v>111</v>
      </c>
      <c r="C42" s="76">
        <f>'ABR23'!AH10</f>
        <v>18.566666666666666</v>
      </c>
      <c r="D42" s="60">
        <f>'ABR23'!AH18</f>
        <v>6.1</v>
      </c>
      <c r="E42" s="74">
        <f>'ABR23'!AH20</f>
        <v>24.666666666666668</v>
      </c>
    </row>
    <row r="43" spans="1:5">
      <c r="A43" s="266"/>
      <c r="B43" s="90" t="s">
        <v>112</v>
      </c>
      <c r="C43" s="76">
        <f>'MAI23'!AH10</f>
        <v>20</v>
      </c>
      <c r="D43" s="60">
        <f>'MAI23'!AH18</f>
        <v>7</v>
      </c>
      <c r="E43" s="74">
        <f>'MAI23'!AH20</f>
        <v>27</v>
      </c>
    </row>
    <row r="44" spans="1:5">
      <c r="A44" s="266"/>
      <c r="B44" s="90" t="s">
        <v>113</v>
      </c>
      <c r="C44" s="76">
        <f>'JUN23'!AH10</f>
        <v>21</v>
      </c>
      <c r="D44" s="60">
        <f>'JUN23'!AH18</f>
        <v>7</v>
      </c>
      <c r="E44" s="74">
        <f>'JUN23'!AH20</f>
        <v>28</v>
      </c>
    </row>
    <row r="45" spans="1:5">
      <c r="A45" s="266"/>
      <c r="B45" s="90" t="s">
        <v>114</v>
      </c>
      <c r="C45" s="76">
        <f>'JUL23'!AH10</f>
        <v>20</v>
      </c>
      <c r="D45" s="60">
        <f>'JUL23'!AH18</f>
        <v>8</v>
      </c>
      <c r="E45" s="74">
        <f>'JUL23'!AH20</f>
        <v>28</v>
      </c>
    </row>
    <row r="46" spans="1:5">
      <c r="A46" s="266"/>
      <c r="B46" s="90" t="s">
        <v>115</v>
      </c>
      <c r="C46" s="76">
        <f>'AGO23'!AH10</f>
        <v>18</v>
      </c>
      <c r="D46" s="60">
        <f>'AGO23'!AH18</f>
        <v>8</v>
      </c>
      <c r="E46" s="74">
        <f>'AGO23'!AH20</f>
        <v>26</v>
      </c>
    </row>
    <row r="47" spans="1:5">
      <c r="A47" s="266"/>
      <c r="B47" s="90" t="s">
        <v>116</v>
      </c>
      <c r="C47" s="76">
        <f>'SET23'!AH10</f>
        <v>18</v>
      </c>
      <c r="D47" s="60">
        <f>'SET23'!AH18</f>
        <v>6</v>
      </c>
      <c r="E47" s="74">
        <f>'SET23'!AH20</f>
        <v>24</v>
      </c>
    </row>
    <row r="48" spans="1:5">
      <c r="A48" s="266"/>
      <c r="B48" s="90" t="s">
        <v>117</v>
      </c>
      <c r="C48" s="76">
        <f>'OUT23'!AH10</f>
        <v>17</v>
      </c>
      <c r="D48" s="60">
        <f>'OUT23'!AH18</f>
        <v>7</v>
      </c>
      <c r="E48" s="74">
        <f>'OUT23'!AH20</f>
        <v>24</v>
      </c>
    </row>
    <row r="49" spans="1:5">
      <c r="A49" s="266"/>
      <c r="B49" s="90" t="s">
        <v>118</v>
      </c>
      <c r="C49" s="76">
        <f>'NOV23'!AH10</f>
        <v>20</v>
      </c>
      <c r="D49" s="60">
        <f>'NOV23'!AH18</f>
        <v>6</v>
      </c>
      <c r="E49" s="74">
        <f>'NOV23'!AH20</f>
        <v>26</v>
      </c>
    </row>
    <row r="50" spans="1:5" ht="15.75" thickBot="1">
      <c r="A50" s="266"/>
      <c r="B50" s="91">
        <v>45261</v>
      </c>
      <c r="C50" s="77">
        <f>'DEZ23'!AH10</f>
        <v>19</v>
      </c>
      <c r="D50" s="69">
        <f>'DEZ23'!AH18</f>
        <v>6</v>
      </c>
      <c r="E50" s="37">
        <f>'DEZ23'!AH20</f>
        <v>25</v>
      </c>
    </row>
    <row r="51" spans="1:5">
      <c r="A51" s="266">
        <v>2024</v>
      </c>
      <c r="B51" s="89">
        <v>45292</v>
      </c>
      <c r="C51" s="75">
        <f>'JAN24'!AH10</f>
        <v>17</v>
      </c>
      <c r="D51" s="65">
        <f>'JAN24'!AH18</f>
        <v>6</v>
      </c>
      <c r="E51" s="73">
        <f>'JAN24'!AH20</f>
        <v>23</v>
      </c>
    </row>
    <row r="52" spans="1:5">
      <c r="A52" s="266"/>
      <c r="B52" s="90" t="s">
        <v>109</v>
      </c>
      <c r="C52" s="76">
        <f>'FEV24'!AF10</f>
        <v>20</v>
      </c>
      <c r="D52" s="60">
        <f>'FEV24'!AF18</f>
        <v>6</v>
      </c>
      <c r="E52" s="74">
        <f>'FEV24'!AF20</f>
        <v>26</v>
      </c>
    </row>
    <row r="53" spans="1:5">
      <c r="A53" s="266"/>
      <c r="B53" s="90" t="s">
        <v>110</v>
      </c>
      <c r="C53" s="76">
        <f>'MAR24'!AH10</f>
        <v>22</v>
      </c>
      <c r="D53" s="60">
        <f>'MAR24'!AH18</f>
        <v>8</v>
      </c>
      <c r="E53" s="74">
        <f>'MAR24'!AH20</f>
        <v>30</v>
      </c>
    </row>
    <row r="54" spans="1:5">
      <c r="A54" s="266"/>
      <c r="B54" s="90" t="s">
        <v>111</v>
      </c>
      <c r="C54" s="76">
        <f>'ABR24'!AG10</f>
        <v>23</v>
      </c>
      <c r="D54" s="60">
        <f>'ABR24'!AG18</f>
        <v>10</v>
      </c>
      <c r="E54" s="74">
        <f>'ABR24'!AG20</f>
        <v>33</v>
      </c>
    </row>
    <row r="55" spans="1:5">
      <c r="A55" s="266"/>
      <c r="B55" s="90" t="s">
        <v>112</v>
      </c>
      <c r="C55" s="76">
        <f>'MAI24'!AH10</f>
        <v>23</v>
      </c>
      <c r="D55" s="60">
        <f>'MAI24'!AH18</f>
        <v>10</v>
      </c>
      <c r="E55" s="74">
        <f>'MAI24'!AH20</f>
        <v>33</v>
      </c>
    </row>
    <row r="56" spans="1:5">
      <c r="A56" s="266"/>
      <c r="B56" s="90" t="s">
        <v>113</v>
      </c>
      <c r="C56" s="76">
        <f>'JUN24'!AG10</f>
        <v>24</v>
      </c>
      <c r="D56" s="60">
        <f>'JUN24'!AG18</f>
        <v>7</v>
      </c>
      <c r="E56" s="74">
        <f>'JUN24'!AG20</f>
        <v>31</v>
      </c>
    </row>
    <row r="57" spans="1:5">
      <c r="A57" s="266"/>
      <c r="B57" s="90" t="s">
        <v>114</v>
      </c>
      <c r="C57" s="76">
        <f>'JUL24'!AH10</f>
        <v>22</v>
      </c>
      <c r="D57" s="60">
        <f>'JUL24'!AH18</f>
        <v>8</v>
      </c>
      <c r="E57" s="74">
        <f>'JUL24'!AH20</f>
        <v>30</v>
      </c>
    </row>
    <row r="58" spans="1:5">
      <c r="A58" s="266"/>
      <c r="B58" s="90" t="s">
        <v>115</v>
      </c>
      <c r="C58" s="76">
        <f>'AGO24'!AH10</f>
        <v>20</v>
      </c>
      <c r="D58" s="60">
        <f>'AGO24'!AH18</f>
        <v>7</v>
      </c>
      <c r="E58" s="74">
        <f>'AGO24'!AH20</f>
        <v>27</v>
      </c>
    </row>
    <row r="59" spans="1:5">
      <c r="A59" s="266"/>
      <c r="B59" s="90" t="s">
        <v>116</v>
      </c>
      <c r="C59" s="76">
        <f>'SET24'!AG10</f>
        <v>20</v>
      </c>
      <c r="D59" s="60">
        <f>'SET24'!AG18</f>
        <v>8</v>
      </c>
      <c r="E59" s="74">
        <f>'SET24'!AG20</f>
        <v>28</v>
      </c>
    </row>
    <row r="60" spans="1:5">
      <c r="A60" s="266"/>
      <c r="B60" s="90" t="s">
        <v>117</v>
      </c>
      <c r="C60" s="76">
        <f>'OUT24'!AH10</f>
        <v>19</v>
      </c>
      <c r="D60" s="60">
        <f>'OUT24'!AH18</f>
        <v>6</v>
      </c>
      <c r="E60" s="74">
        <f>'OUT24'!AH20</f>
        <v>25</v>
      </c>
    </row>
    <row r="61" spans="1:5">
      <c r="A61" s="266"/>
      <c r="B61" s="90" t="s">
        <v>118</v>
      </c>
      <c r="C61" s="76">
        <f>'NOV24'!AG10</f>
        <v>17</v>
      </c>
      <c r="D61" s="60">
        <f>'NOV24'!AG18</f>
        <v>7</v>
      </c>
      <c r="E61" s="74">
        <f>'NOV24'!AG20</f>
        <v>24</v>
      </c>
    </row>
    <row r="62" spans="1:5" ht="15.75" thickBot="1">
      <c r="A62" s="266"/>
      <c r="B62" s="91">
        <v>45627</v>
      </c>
      <c r="C62" s="77">
        <f>'DEZ24'!AH10</f>
        <v>19</v>
      </c>
      <c r="D62" s="69">
        <f>'DEZ24'!AH18</f>
        <v>7</v>
      </c>
      <c r="E62" s="37">
        <f>'DEZ24'!AH20</f>
        <v>26</v>
      </c>
    </row>
    <row r="63" spans="1:5">
      <c r="C63" s="234"/>
    </row>
    <row r="64" spans="1:5">
      <c r="C64" s="234"/>
    </row>
    <row r="65" spans="3:3">
      <c r="C65" s="234"/>
    </row>
    <row r="66" spans="3:3">
      <c r="C66" s="234"/>
    </row>
    <row r="67" spans="3:3">
      <c r="C67" s="234"/>
    </row>
    <row r="68" spans="3:3">
      <c r="C68" s="234"/>
    </row>
    <row r="69" spans="3:3">
      <c r="C69" s="234"/>
    </row>
    <row r="70" spans="3:3">
      <c r="C70" s="234"/>
    </row>
    <row r="71" spans="3:3">
      <c r="C71" s="234"/>
    </row>
    <row r="72" spans="3:3">
      <c r="C72" s="234"/>
    </row>
    <row r="73" spans="3:3">
      <c r="C73" s="234"/>
    </row>
    <row r="74" spans="3:3">
      <c r="C74" s="234"/>
    </row>
    <row r="75" spans="3:3">
      <c r="C75" s="234"/>
    </row>
    <row r="76" spans="3:3">
      <c r="C76" s="234"/>
    </row>
    <row r="77" spans="3:3">
      <c r="C77" s="234"/>
    </row>
    <row r="78" spans="3:3">
      <c r="C78" s="234"/>
    </row>
    <row r="79" spans="3:3">
      <c r="C79" s="234"/>
    </row>
    <row r="80" spans="3:3">
      <c r="C80" s="234"/>
    </row>
    <row r="81" spans="3:3">
      <c r="C81" s="234"/>
    </row>
    <row r="82" spans="3:3">
      <c r="C82" s="234"/>
    </row>
    <row r="83" spans="3:3">
      <c r="C83" s="234"/>
    </row>
    <row r="84" spans="3:3">
      <c r="C84" s="234"/>
    </row>
    <row r="85" spans="3:3">
      <c r="C85" s="234"/>
    </row>
    <row r="86" spans="3:3">
      <c r="C86" s="234"/>
    </row>
    <row r="87" spans="3:3">
      <c r="C87" s="234"/>
    </row>
    <row r="88" spans="3:3">
      <c r="C88" s="234"/>
    </row>
    <row r="89" spans="3:3">
      <c r="C89" s="234"/>
    </row>
    <row r="90" spans="3:3">
      <c r="C90" s="234"/>
    </row>
    <row r="91" spans="3:3">
      <c r="C91" s="234"/>
    </row>
    <row r="97" s="236" customFormat="1"/>
    <row r="98" s="236" customFormat="1"/>
    <row r="99" s="236" customFormat="1"/>
    <row r="100" s="236" customFormat="1"/>
    <row r="101" s="236" customFormat="1"/>
    <row r="102" s="236" customFormat="1"/>
    <row r="103" s="236" customFormat="1"/>
    <row r="104" s="236" customFormat="1"/>
    <row r="105" s="236" customFormat="1"/>
    <row r="106" s="236" customFormat="1"/>
    <row r="107" s="236" customFormat="1"/>
    <row r="108" s="236" customFormat="1"/>
    <row r="109" s="236" customFormat="1"/>
    <row r="110" s="236" customFormat="1"/>
    <row r="111" s="236" customFormat="1"/>
    <row r="112" s="236" customFormat="1"/>
    <row r="113" s="236" customFormat="1"/>
    <row r="114" s="236" customFormat="1"/>
    <row r="115" s="236" customFormat="1"/>
    <row r="116" s="236" customFormat="1"/>
    <row r="117" s="236" customFormat="1"/>
    <row r="118" s="236" customFormat="1"/>
    <row r="119" s="236" customFormat="1"/>
    <row r="120" s="236" customFormat="1"/>
    <row r="121" s="236" customFormat="1"/>
    <row r="122" s="236" customFormat="1"/>
    <row r="123" s="236" customFormat="1"/>
    <row r="124" s="236" customFormat="1"/>
    <row r="125" s="236" customFormat="1"/>
    <row r="126" s="236" customFormat="1"/>
  </sheetData>
  <mergeCells count="6">
    <mergeCell ref="A51:A62"/>
    <mergeCell ref="A15:A26"/>
    <mergeCell ref="B1:E1"/>
    <mergeCell ref="A2:A14"/>
    <mergeCell ref="A27:A38"/>
    <mergeCell ref="A39:A50"/>
  </mergeCells>
  <phoneticPr fontId="8" type="noConversion"/>
  <conditionalFormatting sqref="E2">
    <cfRule type="cellIs" dxfId="0" priority="2" operator="lessThan">
      <formula>0</formula>
    </cfRule>
  </conditionalFormatting>
  <pageMargins left="0.31496062992125984" right="0.31496062992125984" top="1.1811023622047245" bottom="0.78740157480314965" header="0.31496062992125984" footer="0.31496062992125984"/>
  <pageSetup paperSize="9" scale="44" orientation="landscape" verticalDpi="300" r:id="rId1"/>
  <headerFooter>
    <oddHeader>&amp;C&amp;14DEPARTAMENTO DE SERVIÇOS FUNERÁRIOS - SSP01
Seção Técnica de Informações Gerenciais - SSP01.00.04&amp;R&amp;D</oddHeader>
  </headerFooter>
  <rowBreaks count="1" manualBreakCount="1">
    <brk id="27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O25" sqref="O25"/>
    </sheetView>
  </sheetViews>
  <sheetFormatPr defaultRowHeight="15"/>
  <cols>
    <col min="7" max="7" width="12.7109375" bestFit="1" customWidth="1"/>
    <col min="8" max="8" width="13.85546875" bestFit="1" customWidth="1"/>
    <col min="9" max="9" width="12.7109375" bestFit="1" customWidth="1"/>
    <col min="10" max="10" width="15.28515625" bestFit="1" customWidth="1"/>
  </cols>
  <sheetData>
    <row r="2" spans="1:11">
      <c r="A2" s="235" t="s">
        <v>119</v>
      </c>
      <c r="B2" s="235" t="s">
        <v>120</v>
      </c>
      <c r="C2" s="235" t="s">
        <v>121</v>
      </c>
      <c r="D2" s="235" t="s">
        <v>122</v>
      </c>
      <c r="E2" s="235" t="s">
        <v>123</v>
      </c>
      <c r="F2" s="235" t="s">
        <v>124</v>
      </c>
      <c r="G2" s="235" t="s">
        <v>125</v>
      </c>
      <c r="H2" s="235" t="s">
        <v>126</v>
      </c>
      <c r="I2" s="236"/>
      <c r="J2" s="236"/>
      <c r="K2" s="236"/>
    </row>
    <row r="3" spans="1:11">
      <c r="A3" s="235" t="s">
        <v>127</v>
      </c>
      <c r="B3" s="237">
        <f>'Comparativo média dia 2020-2024'!C3</f>
        <v>16.225806451612904</v>
      </c>
      <c r="C3" s="237">
        <f>'Comparativo média dia 2020-2024'!C15</f>
        <v>22.806451612903224</v>
      </c>
      <c r="D3" s="237">
        <f>'Comparativo média dia 2020-2024'!C27</f>
        <v>28.548387096774192</v>
      </c>
      <c r="E3" s="237">
        <f>'Comparativo média dia 2020-2024'!C39</f>
        <v>18.032258064516128</v>
      </c>
      <c r="F3" s="237">
        <f>'Comparativo média dia 2020-2024'!C51</f>
        <v>17</v>
      </c>
      <c r="G3" s="237">
        <v>18.032258064516128</v>
      </c>
      <c r="H3" s="238">
        <f t="shared" ref="H3:H14" si="0">(F3-E3)/F3</f>
        <v>-6.0721062618595771E-2</v>
      </c>
      <c r="I3" s="236"/>
      <c r="J3" s="236"/>
      <c r="K3" s="236"/>
    </row>
    <row r="4" spans="1:11">
      <c r="A4" s="235" t="s">
        <v>128</v>
      </c>
      <c r="B4" s="237">
        <f>'Comparativo média dia 2020-2024'!C4</f>
        <v>15.266666666666667</v>
      </c>
      <c r="C4" s="237">
        <f>'Comparativo média dia 2020-2024'!C16</f>
        <v>22.821428571428573</v>
      </c>
      <c r="D4" s="237">
        <f>'Comparativo média dia 2020-2024'!C28</f>
        <v>19.821428571428573</v>
      </c>
      <c r="E4" s="237">
        <f>'Comparativo média dia 2020-2024'!C40</f>
        <v>17.821428571428573</v>
      </c>
      <c r="F4" s="237">
        <f>'Comparativo média dia 2020-2024'!C52</f>
        <v>20</v>
      </c>
      <c r="G4" s="237">
        <v>17.821428571428573</v>
      </c>
      <c r="H4" s="238">
        <f t="shared" si="0"/>
        <v>0.10892857142857135</v>
      </c>
      <c r="I4" s="236"/>
      <c r="J4" s="236"/>
      <c r="K4" s="236"/>
    </row>
    <row r="5" spans="1:11">
      <c r="A5" s="235" t="s">
        <v>129</v>
      </c>
      <c r="B5" s="237">
        <f>'Comparativo média dia 2020-2024'!C5</f>
        <v>17.96551724137931</v>
      </c>
      <c r="C5" s="237">
        <f>'Comparativo média dia 2020-2024'!C17</f>
        <v>37.387096774193552</v>
      </c>
      <c r="D5" s="237">
        <f>'Comparativo média dia 2020-2024'!C29</f>
        <v>18.193548387096776</v>
      </c>
      <c r="E5" s="237">
        <f>'Comparativo média dia 2020-2024'!C41</f>
        <v>18</v>
      </c>
      <c r="F5" s="237">
        <f>'Comparativo média dia 2020-2024'!C53</f>
        <v>22</v>
      </c>
      <c r="G5" s="237">
        <v>18</v>
      </c>
      <c r="H5" s="238">
        <f t="shared" si="0"/>
        <v>0.18181818181818182</v>
      </c>
      <c r="I5" s="236"/>
      <c r="J5" s="236"/>
      <c r="K5" s="236"/>
    </row>
    <row r="6" spans="1:11">
      <c r="A6" s="235" t="s">
        <v>130</v>
      </c>
      <c r="B6" s="237">
        <f>'Comparativo média dia 2020-2024'!C6</f>
        <v>20.6</v>
      </c>
      <c r="C6" s="237">
        <f>'Comparativo média dia 2020-2024'!C18</f>
        <v>35.4</v>
      </c>
      <c r="D6" s="237">
        <f>'Comparativo média dia 2020-2024'!C30</f>
        <v>17.100000000000001</v>
      </c>
      <c r="E6" s="237">
        <f>'Comparativo média dia 2020-2024'!C42</f>
        <v>18.566666666666666</v>
      </c>
      <c r="F6" s="237">
        <f>'Comparativo média dia 2020-2024'!C54</f>
        <v>23</v>
      </c>
      <c r="G6" s="237">
        <v>18.566666666666666</v>
      </c>
      <c r="H6" s="238">
        <f t="shared" si="0"/>
        <v>0.1927536231884058</v>
      </c>
      <c r="I6" s="236"/>
      <c r="J6" s="236"/>
      <c r="K6" s="236"/>
    </row>
    <row r="7" spans="1:11">
      <c r="A7" s="235" t="s">
        <v>131</v>
      </c>
      <c r="B7" s="237">
        <f>'Comparativo média dia 2020-2024'!C7</f>
        <v>26.322580645161292</v>
      </c>
      <c r="C7" s="237">
        <f>'Comparativo média dia 2020-2024'!C19</f>
        <v>28.967741935483872</v>
      </c>
      <c r="D7" s="237">
        <f>'Comparativo média dia 2020-2024'!C31</f>
        <v>20.258064516129032</v>
      </c>
      <c r="E7" s="237">
        <f>'Comparativo média dia 2020-2024'!C43</f>
        <v>20</v>
      </c>
      <c r="F7" s="237">
        <f>'Comparativo média dia 2020-2024'!C55</f>
        <v>23</v>
      </c>
      <c r="G7" s="237">
        <v>20</v>
      </c>
      <c r="H7" s="238">
        <f t="shared" si="0"/>
        <v>0.13043478260869565</v>
      </c>
      <c r="I7" s="236"/>
      <c r="J7" s="236"/>
      <c r="K7" s="236"/>
    </row>
    <row r="8" spans="1:11">
      <c r="A8" s="235" t="s">
        <v>132</v>
      </c>
      <c r="B8" s="237">
        <f>'Comparativo média dia 2020-2024'!C8</f>
        <v>26.766666666666666</v>
      </c>
      <c r="C8" s="237">
        <f>'Comparativo média dia 2020-2024'!C20</f>
        <v>28.766666666666666</v>
      </c>
      <c r="D8" s="237">
        <f>'Comparativo média dia 2020-2024'!C32</f>
        <v>21.3</v>
      </c>
      <c r="E8" s="237">
        <f>'Comparativo média dia 2020-2024'!C44</f>
        <v>21</v>
      </c>
      <c r="F8" s="237">
        <f>'Comparativo média dia 2020-2024'!C56</f>
        <v>24</v>
      </c>
      <c r="G8" s="237">
        <v>21</v>
      </c>
      <c r="H8" s="238">
        <f t="shared" si="0"/>
        <v>0.125</v>
      </c>
      <c r="I8" s="236"/>
      <c r="J8" s="236"/>
      <c r="K8" s="236"/>
    </row>
    <row r="9" spans="1:11">
      <c r="A9" s="235" t="s">
        <v>133</v>
      </c>
      <c r="B9" s="237">
        <f>'Comparativo média dia 2020-2024'!C9</f>
        <v>22.35483870967742</v>
      </c>
      <c r="C9" s="237">
        <f>'Comparativo média dia 2020-2024'!C21</f>
        <v>23.29032258064516</v>
      </c>
      <c r="D9" s="237">
        <f>'Comparativo média dia 2020-2024'!C33</f>
        <v>19.161290322580644</v>
      </c>
      <c r="E9" s="237">
        <f>'Comparativo média dia 2020-2024'!C45</f>
        <v>20</v>
      </c>
      <c r="F9" s="237">
        <f>'Comparativo média dia 2020-2024'!C57</f>
        <v>22</v>
      </c>
      <c r="G9" s="237">
        <v>20</v>
      </c>
      <c r="H9" s="238">
        <f t="shared" si="0"/>
        <v>9.0909090909090912E-2</v>
      </c>
      <c r="I9" s="236"/>
      <c r="J9" s="236"/>
      <c r="K9" s="236"/>
    </row>
    <row r="10" spans="1:11">
      <c r="A10" s="235" t="s">
        <v>134</v>
      </c>
      <c r="B10" s="237">
        <f>'Comparativo média dia 2020-2024'!C10</f>
        <v>21.806451612903224</v>
      </c>
      <c r="C10" s="237">
        <f>'Comparativo média dia 2020-2024'!C22</f>
        <v>22.387096774193548</v>
      </c>
      <c r="D10" s="237">
        <f>'Comparativo média dia 2020-2024'!C34</f>
        <v>19.161290322580644</v>
      </c>
      <c r="E10" s="237">
        <f>'Comparativo média dia 2020-2024'!C46</f>
        <v>18</v>
      </c>
      <c r="F10" s="237">
        <f>'Comparativo média dia 2020-2024'!C58</f>
        <v>20</v>
      </c>
      <c r="G10" s="237">
        <v>18</v>
      </c>
      <c r="H10" s="238">
        <f t="shared" si="0"/>
        <v>0.1</v>
      </c>
      <c r="I10" s="236"/>
      <c r="J10" s="236"/>
      <c r="K10" s="236"/>
    </row>
    <row r="11" spans="1:11">
      <c r="A11" s="235" t="s">
        <v>135</v>
      </c>
      <c r="B11" s="237">
        <f>'Comparativo média dia 2020-2024'!C11</f>
        <v>18.666666666666668</v>
      </c>
      <c r="C11" s="237">
        <f>'Comparativo média dia 2020-2024'!C23</f>
        <v>19.8</v>
      </c>
      <c r="D11" s="237">
        <f>'Comparativo média dia 2020-2024'!C35</f>
        <v>21.533333333333335</v>
      </c>
      <c r="E11" s="237">
        <f>'Comparativo média dia 2020-2024'!C47</f>
        <v>18</v>
      </c>
      <c r="F11" s="237">
        <f>'Comparativo média dia 2020-2024'!C59</f>
        <v>20</v>
      </c>
      <c r="G11" s="237">
        <v>18</v>
      </c>
      <c r="H11" s="238">
        <f t="shared" si="0"/>
        <v>0.1</v>
      </c>
      <c r="I11" s="236"/>
      <c r="J11" s="236"/>
      <c r="K11" s="236"/>
    </row>
    <row r="12" spans="1:11">
      <c r="A12" s="235" t="s">
        <v>136</v>
      </c>
      <c r="B12" s="237">
        <f>'Comparativo média dia 2020-2024'!C12</f>
        <v>18.06451612903226</v>
      </c>
      <c r="C12" s="237">
        <f>'Comparativo média dia 2020-2024'!C24</f>
        <v>20.483870967741936</v>
      </c>
      <c r="D12" s="237">
        <f>'Comparativo média dia 2020-2024'!C36</f>
        <v>19.258064516129032</v>
      </c>
      <c r="E12" s="237">
        <f>'Comparativo média dia 2020-2024'!C48</f>
        <v>17</v>
      </c>
      <c r="F12" s="237">
        <f>'Comparativo média dia 2020-2024'!C60</f>
        <v>19</v>
      </c>
      <c r="G12" s="237">
        <v>17</v>
      </c>
      <c r="H12" s="238">
        <f t="shared" si="0"/>
        <v>0.10526315789473684</v>
      </c>
      <c r="I12" s="236"/>
      <c r="J12" s="236"/>
      <c r="K12" s="236"/>
    </row>
    <row r="13" spans="1:11">
      <c r="A13" s="235" t="s">
        <v>137</v>
      </c>
      <c r="B13" s="237">
        <f>'Comparativo média dia 2020-2024'!C13</f>
        <v>17.7</v>
      </c>
      <c r="C13" s="237">
        <f>'Comparativo média dia 2020-2024'!C25</f>
        <v>21.133333333333333</v>
      </c>
      <c r="D13" s="237">
        <f>'Comparativo média dia 2020-2024'!C37</f>
        <v>19.2</v>
      </c>
      <c r="E13" s="237">
        <f>'Comparativo média dia 2020-2024'!C49</f>
        <v>20</v>
      </c>
      <c r="F13" s="237">
        <f>'Comparativo média dia 2020-2024'!C61</f>
        <v>17</v>
      </c>
      <c r="G13" s="237">
        <v>20</v>
      </c>
      <c r="H13" s="238">
        <f t="shared" si="0"/>
        <v>-0.17647058823529413</v>
      </c>
      <c r="I13" s="236"/>
      <c r="J13" s="236"/>
      <c r="K13" s="236"/>
    </row>
    <row r="14" spans="1:11">
      <c r="A14" s="235" t="s">
        <v>138</v>
      </c>
      <c r="B14" s="237">
        <f>'Comparativo média dia 2020-2024'!C14</f>
        <v>18.903225806451612</v>
      </c>
      <c r="C14" s="237">
        <f>'Comparativo média dia 2020-2024'!C26</f>
        <v>20.677419354838708</v>
      </c>
      <c r="D14" s="237">
        <f>'Comparativo média dia 2020-2024'!C38</f>
        <v>19.967741935483872</v>
      </c>
      <c r="E14" s="237">
        <f>'Comparativo média dia 2020-2024'!C50</f>
        <v>19</v>
      </c>
      <c r="F14" s="237">
        <f>'Comparativo média dia 2020-2024'!C62</f>
        <v>19</v>
      </c>
      <c r="G14" s="237">
        <v>19</v>
      </c>
      <c r="H14" s="238">
        <f t="shared" si="0"/>
        <v>0</v>
      </c>
      <c r="I14" s="236"/>
      <c r="J14" s="236"/>
      <c r="K14" s="236"/>
    </row>
    <row r="15" spans="1:11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1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  <row r="17" spans="1:11">
      <c r="A17" s="235" t="s">
        <v>119</v>
      </c>
      <c r="B17" s="235" t="s">
        <v>123</v>
      </c>
      <c r="C17" s="235" t="s">
        <v>124</v>
      </c>
      <c r="D17" s="235" t="s">
        <v>139</v>
      </c>
      <c r="E17" s="235" t="s">
        <v>140</v>
      </c>
      <c r="F17" s="235" t="s">
        <v>126</v>
      </c>
      <c r="G17" s="235" t="s">
        <v>141</v>
      </c>
      <c r="H17" s="235" t="s">
        <v>142</v>
      </c>
      <c r="I17" s="235" t="s">
        <v>143</v>
      </c>
      <c r="J17" s="235" t="s">
        <v>144</v>
      </c>
      <c r="K17" s="236"/>
    </row>
    <row r="18" spans="1:11">
      <c r="A18" s="235" t="s">
        <v>127</v>
      </c>
      <c r="B18" s="237">
        <f>'Comparativo média dia 2020-2024'!C39</f>
        <v>18.032258064516128</v>
      </c>
      <c r="C18" s="237">
        <f>'Comparativo média dia 2020-2024'!C51</f>
        <v>17</v>
      </c>
      <c r="D18" s="237">
        <f t="shared" ref="D18:D29" si="1">IF(C18&lt;B18,C18,B18)</f>
        <v>17</v>
      </c>
      <c r="E18" s="237">
        <f t="shared" ref="E18:E29" si="2">IF(C18=0,0,IF(C18&gt;B18,C18,B18))</f>
        <v>18.032258064516128</v>
      </c>
      <c r="F18" s="238">
        <f>(C18-B18)/B18</f>
        <v>-5.7245080500894406E-2</v>
      </c>
      <c r="G18" s="237" t="e">
        <f t="shared" ref="G18:G29" si="3">IF((C18-B18)&lt;0,#N/A,(C18-B18))</f>
        <v>#N/A</v>
      </c>
      <c r="H18" s="239">
        <f t="shared" ref="H18:H29" si="4">IF((C18-B18)&gt;0,#N/A,(C18-B18))</f>
        <v>-1.0322580645161281</v>
      </c>
      <c r="I18" s="238" t="str">
        <f t="shared" ref="I18:I29" si="5">IFERROR(IF(F18&gt;=0,F18,""),"")</f>
        <v/>
      </c>
      <c r="J18" s="238">
        <f t="shared" ref="J18:J29" si="6">IFERROR(IF(F18&lt;0,F18,""),"")</f>
        <v>-5.7245080500894406E-2</v>
      </c>
      <c r="K18" s="236"/>
    </row>
    <row r="19" spans="1:11">
      <c r="A19" s="235" t="s">
        <v>128</v>
      </c>
      <c r="B19" s="237">
        <f>'Comparativo média dia 2020-2024'!C40</f>
        <v>17.821428571428573</v>
      </c>
      <c r="C19" s="237">
        <f>'Comparativo média dia 2020-2024'!C52</f>
        <v>20</v>
      </c>
      <c r="D19" s="237">
        <f t="shared" si="1"/>
        <v>17.821428571428573</v>
      </c>
      <c r="E19" s="237">
        <f t="shared" si="2"/>
        <v>20</v>
      </c>
      <c r="F19" s="238">
        <f t="shared" ref="F19:F29" si="7">(C19-B19)/B19</f>
        <v>0.12224448897795581</v>
      </c>
      <c r="G19" s="237">
        <f t="shared" si="3"/>
        <v>2.178571428571427</v>
      </c>
      <c r="H19" s="239" t="e">
        <f t="shared" si="4"/>
        <v>#N/A</v>
      </c>
      <c r="I19" s="238">
        <f t="shared" si="5"/>
        <v>0.12224448897795581</v>
      </c>
      <c r="J19" s="238" t="str">
        <f t="shared" si="6"/>
        <v/>
      </c>
      <c r="K19" s="236"/>
    </row>
    <row r="20" spans="1:11">
      <c r="A20" s="235" t="s">
        <v>129</v>
      </c>
      <c r="B20" s="237">
        <f>'Comparativo média dia 2020-2024'!C41</f>
        <v>18</v>
      </c>
      <c r="C20" s="237">
        <f>'Comparativo média dia 2020-2024'!C53</f>
        <v>22</v>
      </c>
      <c r="D20" s="237">
        <f t="shared" si="1"/>
        <v>18</v>
      </c>
      <c r="E20" s="237">
        <f t="shared" si="2"/>
        <v>22</v>
      </c>
      <c r="F20" s="238">
        <f t="shared" si="7"/>
        <v>0.22222222222222221</v>
      </c>
      <c r="G20" s="237">
        <f t="shared" si="3"/>
        <v>4</v>
      </c>
      <c r="H20" s="239" t="e">
        <f t="shared" si="4"/>
        <v>#N/A</v>
      </c>
      <c r="I20" s="238">
        <f t="shared" si="5"/>
        <v>0.22222222222222221</v>
      </c>
      <c r="J20" s="238" t="str">
        <f t="shared" si="6"/>
        <v/>
      </c>
      <c r="K20" s="236"/>
    </row>
    <row r="21" spans="1:11">
      <c r="A21" s="235" t="s">
        <v>130</v>
      </c>
      <c r="B21" s="237">
        <f>'Comparativo média dia 2020-2024'!C42</f>
        <v>18.566666666666666</v>
      </c>
      <c r="C21" s="237">
        <f>'Comparativo média dia 2020-2024'!C54</f>
        <v>23</v>
      </c>
      <c r="D21" s="237">
        <f t="shared" si="1"/>
        <v>18.566666666666666</v>
      </c>
      <c r="E21" s="237">
        <f t="shared" si="2"/>
        <v>23</v>
      </c>
      <c r="F21" s="238">
        <f t="shared" si="7"/>
        <v>0.23877917414721725</v>
      </c>
      <c r="G21" s="237">
        <f t="shared" si="3"/>
        <v>4.4333333333333336</v>
      </c>
      <c r="H21" s="239" t="e">
        <f t="shared" si="4"/>
        <v>#N/A</v>
      </c>
      <c r="I21" s="238">
        <f t="shared" si="5"/>
        <v>0.23877917414721725</v>
      </c>
      <c r="J21" s="238" t="str">
        <f t="shared" si="6"/>
        <v/>
      </c>
      <c r="K21" s="236"/>
    </row>
    <row r="22" spans="1:11">
      <c r="A22" s="235" t="s">
        <v>131</v>
      </c>
      <c r="B22" s="237">
        <f>'Comparativo média dia 2020-2024'!C43</f>
        <v>20</v>
      </c>
      <c r="C22" s="237">
        <f>'Comparativo média dia 2020-2024'!C55</f>
        <v>23</v>
      </c>
      <c r="D22" s="237">
        <f t="shared" si="1"/>
        <v>20</v>
      </c>
      <c r="E22" s="237">
        <f t="shared" si="2"/>
        <v>23</v>
      </c>
      <c r="F22" s="238">
        <f t="shared" si="7"/>
        <v>0.15</v>
      </c>
      <c r="G22" s="237">
        <f t="shared" si="3"/>
        <v>3</v>
      </c>
      <c r="H22" s="239" t="e">
        <f t="shared" si="4"/>
        <v>#N/A</v>
      </c>
      <c r="I22" s="238">
        <f t="shared" si="5"/>
        <v>0.15</v>
      </c>
      <c r="J22" s="238" t="str">
        <f t="shared" si="6"/>
        <v/>
      </c>
      <c r="K22" s="236"/>
    </row>
    <row r="23" spans="1:11">
      <c r="A23" s="235" t="s">
        <v>132</v>
      </c>
      <c r="B23" s="237">
        <f>'Comparativo média dia 2020-2024'!C44</f>
        <v>21</v>
      </c>
      <c r="C23" s="237">
        <f>'Comparativo média dia 2020-2024'!C56</f>
        <v>24</v>
      </c>
      <c r="D23" s="237">
        <f t="shared" si="1"/>
        <v>21</v>
      </c>
      <c r="E23" s="237">
        <f t="shared" si="2"/>
        <v>24</v>
      </c>
      <c r="F23" s="238">
        <f t="shared" si="7"/>
        <v>0.14285714285714285</v>
      </c>
      <c r="G23" s="237">
        <f t="shared" si="3"/>
        <v>3</v>
      </c>
      <c r="H23" s="239" t="e">
        <f t="shared" si="4"/>
        <v>#N/A</v>
      </c>
      <c r="I23" s="238">
        <f t="shared" si="5"/>
        <v>0.14285714285714285</v>
      </c>
      <c r="J23" s="238" t="str">
        <f t="shared" si="6"/>
        <v/>
      </c>
      <c r="K23" s="236"/>
    </row>
    <row r="24" spans="1:11">
      <c r="A24" s="235" t="s">
        <v>133</v>
      </c>
      <c r="B24" s="237">
        <f>'Comparativo média dia 2020-2024'!C45</f>
        <v>20</v>
      </c>
      <c r="C24" s="237">
        <f>'Comparativo média dia 2020-2024'!C57</f>
        <v>22</v>
      </c>
      <c r="D24" s="237">
        <f t="shared" si="1"/>
        <v>20</v>
      </c>
      <c r="E24" s="237">
        <f t="shared" si="2"/>
        <v>22</v>
      </c>
      <c r="F24" s="238">
        <f t="shared" si="7"/>
        <v>0.1</v>
      </c>
      <c r="G24" s="237">
        <f t="shared" si="3"/>
        <v>2</v>
      </c>
      <c r="H24" s="239" t="e">
        <f t="shared" si="4"/>
        <v>#N/A</v>
      </c>
      <c r="I24" s="238">
        <f t="shared" si="5"/>
        <v>0.1</v>
      </c>
      <c r="J24" s="238" t="str">
        <f t="shared" si="6"/>
        <v/>
      </c>
      <c r="K24" s="236"/>
    </row>
    <row r="25" spans="1:11">
      <c r="A25" s="235" t="s">
        <v>134</v>
      </c>
      <c r="B25" s="237">
        <f>'Comparativo média dia 2020-2024'!C46</f>
        <v>18</v>
      </c>
      <c r="C25" s="237">
        <f>'Comparativo média dia 2020-2024'!C58</f>
        <v>20</v>
      </c>
      <c r="D25" s="237">
        <f t="shared" si="1"/>
        <v>18</v>
      </c>
      <c r="E25" s="237">
        <f t="shared" si="2"/>
        <v>20</v>
      </c>
      <c r="F25" s="238">
        <f t="shared" si="7"/>
        <v>0.1111111111111111</v>
      </c>
      <c r="G25" s="237">
        <f t="shared" si="3"/>
        <v>2</v>
      </c>
      <c r="H25" s="239" t="e">
        <f t="shared" si="4"/>
        <v>#N/A</v>
      </c>
      <c r="I25" s="238">
        <f t="shared" si="5"/>
        <v>0.1111111111111111</v>
      </c>
      <c r="J25" s="238" t="str">
        <f t="shared" si="6"/>
        <v/>
      </c>
      <c r="K25" s="236"/>
    </row>
    <row r="26" spans="1:11">
      <c r="A26" s="235" t="s">
        <v>135</v>
      </c>
      <c r="B26" s="237">
        <f>'Comparativo média dia 2020-2024'!C47</f>
        <v>18</v>
      </c>
      <c r="C26" s="237">
        <f>'Comparativo média dia 2020-2024'!C59</f>
        <v>20</v>
      </c>
      <c r="D26" s="237">
        <f t="shared" si="1"/>
        <v>18</v>
      </c>
      <c r="E26" s="237">
        <f t="shared" si="2"/>
        <v>20</v>
      </c>
      <c r="F26" s="238">
        <f t="shared" si="7"/>
        <v>0.1111111111111111</v>
      </c>
      <c r="G26" s="237">
        <f t="shared" si="3"/>
        <v>2</v>
      </c>
      <c r="H26" s="239" t="e">
        <f t="shared" si="4"/>
        <v>#N/A</v>
      </c>
      <c r="I26" s="238">
        <f t="shared" si="5"/>
        <v>0.1111111111111111</v>
      </c>
      <c r="J26" s="238" t="str">
        <f t="shared" si="6"/>
        <v/>
      </c>
      <c r="K26" s="236"/>
    </row>
    <row r="27" spans="1:11">
      <c r="A27" s="235" t="s">
        <v>136</v>
      </c>
      <c r="B27" s="237">
        <f>'Comparativo média dia 2020-2024'!C48</f>
        <v>17</v>
      </c>
      <c r="C27" s="237">
        <f>'Comparativo média dia 2020-2024'!C60</f>
        <v>19</v>
      </c>
      <c r="D27" s="237">
        <f t="shared" si="1"/>
        <v>17</v>
      </c>
      <c r="E27" s="237">
        <f t="shared" si="2"/>
        <v>19</v>
      </c>
      <c r="F27" s="238">
        <f t="shared" si="7"/>
        <v>0.11764705882352941</v>
      </c>
      <c r="G27" s="237">
        <f t="shared" si="3"/>
        <v>2</v>
      </c>
      <c r="H27" s="239" t="e">
        <f t="shared" si="4"/>
        <v>#N/A</v>
      </c>
      <c r="I27" s="238">
        <f t="shared" si="5"/>
        <v>0.11764705882352941</v>
      </c>
      <c r="J27" s="238" t="str">
        <f t="shared" si="6"/>
        <v/>
      </c>
      <c r="K27" s="236"/>
    </row>
    <row r="28" spans="1:11">
      <c r="A28" s="235" t="s">
        <v>137</v>
      </c>
      <c r="B28" s="237">
        <f>'Comparativo média dia 2020-2024'!C49</f>
        <v>20</v>
      </c>
      <c r="C28" s="237">
        <f>'Comparativo média dia 2020-2024'!C61</f>
        <v>17</v>
      </c>
      <c r="D28" s="237">
        <f t="shared" si="1"/>
        <v>17</v>
      </c>
      <c r="E28" s="237">
        <f t="shared" si="2"/>
        <v>20</v>
      </c>
      <c r="F28" s="238">
        <f t="shared" si="7"/>
        <v>-0.15</v>
      </c>
      <c r="G28" s="237" t="e">
        <f t="shared" si="3"/>
        <v>#N/A</v>
      </c>
      <c r="H28" s="239">
        <f t="shared" si="4"/>
        <v>-3</v>
      </c>
      <c r="I28" s="238" t="str">
        <f t="shared" si="5"/>
        <v/>
      </c>
      <c r="J28" s="238">
        <f t="shared" si="6"/>
        <v>-0.15</v>
      </c>
      <c r="K28" s="236"/>
    </row>
    <row r="29" spans="1:11">
      <c r="A29" s="235" t="s">
        <v>138</v>
      </c>
      <c r="B29" s="237">
        <f>'Comparativo média dia 2020-2024'!C50</f>
        <v>19</v>
      </c>
      <c r="C29" s="237">
        <f>'Comparativo média dia 2020-2024'!C62</f>
        <v>19</v>
      </c>
      <c r="D29" s="237">
        <f t="shared" si="1"/>
        <v>19</v>
      </c>
      <c r="E29" s="237">
        <f t="shared" si="2"/>
        <v>19</v>
      </c>
      <c r="F29" s="238">
        <f t="shared" si="7"/>
        <v>0</v>
      </c>
      <c r="G29" s="237">
        <f t="shared" si="3"/>
        <v>0</v>
      </c>
      <c r="H29" s="239">
        <f t="shared" si="4"/>
        <v>0</v>
      </c>
      <c r="I29" s="238">
        <f t="shared" si="5"/>
        <v>0</v>
      </c>
      <c r="J29" s="238" t="str">
        <f t="shared" si="6"/>
        <v/>
      </c>
      <c r="K29" s="236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18</v>
      </c>
      <c r="C4" s="21">
        <v>20</v>
      </c>
      <c r="D4" s="21">
        <v>20</v>
      </c>
      <c r="E4" s="21">
        <v>16</v>
      </c>
      <c r="F4" s="21">
        <v>19</v>
      </c>
      <c r="G4" s="21">
        <v>19</v>
      </c>
      <c r="H4" s="21">
        <v>15</v>
      </c>
      <c r="I4" s="21">
        <v>22</v>
      </c>
      <c r="J4" s="21">
        <v>23</v>
      </c>
      <c r="K4" s="21">
        <v>18</v>
      </c>
      <c r="L4" s="21">
        <v>29</v>
      </c>
      <c r="M4" s="21">
        <v>16</v>
      </c>
      <c r="N4" s="21">
        <v>14</v>
      </c>
      <c r="O4" s="21">
        <v>16</v>
      </c>
      <c r="P4" s="21">
        <v>15</v>
      </c>
      <c r="Q4" s="21">
        <v>21</v>
      </c>
      <c r="R4" s="10">
        <v>17</v>
      </c>
      <c r="S4" s="10">
        <v>17</v>
      </c>
      <c r="T4" s="10">
        <v>10</v>
      </c>
      <c r="U4" s="10">
        <v>10</v>
      </c>
      <c r="V4" s="10">
        <v>14</v>
      </c>
      <c r="W4" s="10">
        <v>12</v>
      </c>
      <c r="X4" s="10">
        <v>15</v>
      </c>
      <c r="Y4" s="10">
        <v>18</v>
      </c>
      <c r="Z4" s="10">
        <v>12</v>
      </c>
      <c r="AA4" s="10">
        <v>12</v>
      </c>
      <c r="AB4" s="10">
        <v>15</v>
      </c>
      <c r="AC4" s="10">
        <v>10</v>
      </c>
      <c r="AD4" s="10">
        <v>16</v>
      </c>
      <c r="AE4" s="10">
        <v>21</v>
      </c>
      <c r="AF4" s="11">
        <v>21</v>
      </c>
      <c r="AG4" s="17">
        <v>528</v>
      </c>
      <c r="AH4" s="41">
        <f>AVERAGE(B4:AF4)</f>
        <v>16.806451612903224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7</v>
      </c>
      <c r="C6" s="20">
        <v>2</v>
      </c>
      <c r="D6" s="20">
        <v>6</v>
      </c>
      <c r="E6" s="20">
        <v>4</v>
      </c>
      <c r="F6" s="20">
        <v>7</v>
      </c>
      <c r="G6" s="20">
        <v>5</v>
      </c>
      <c r="H6" s="20">
        <v>5</v>
      </c>
      <c r="I6" s="20">
        <v>2</v>
      </c>
      <c r="J6" s="20">
        <v>5</v>
      </c>
      <c r="K6" s="20">
        <v>6</v>
      </c>
      <c r="L6" s="20">
        <v>2</v>
      </c>
      <c r="M6" s="20">
        <v>4</v>
      </c>
      <c r="N6" s="20">
        <v>2</v>
      </c>
      <c r="O6" s="20">
        <v>3</v>
      </c>
      <c r="P6" s="20">
        <v>8</v>
      </c>
      <c r="Q6" s="20">
        <v>5</v>
      </c>
      <c r="R6" s="2">
        <v>3</v>
      </c>
      <c r="S6" s="2">
        <v>6</v>
      </c>
      <c r="T6" s="20">
        <v>4</v>
      </c>
      <c r="U6" s="2">
        <v>5</v>
      </c>
      <c r="V6" s="2">
        <v>3</v>
      </c>
      <c r="W6" s="2">
        <v>6</v>
      </c>
      <c r="X6" s="2">
        <v>2</v>
      </c>
      <c r="Y6" s="2">
        <v>2</v>
      </c>
      <c r="Z6" s="2">
        <v>2</v>
      </c>
      <c r="AA6" s="2">
        <v>4</v>
      </c>
      <c r="AB6" s="2">
        <v>9</v>
      </c>
      <c r="AC6" s="2">
        <v>9</v>
      </c>
      <c r="AD6" s="2">
        <v>4</v>
      </c>
      <c r="AE6" s="2">
        <v>0</v>
      </c>
      <c r="AF6" s="12">
        <v>8</v>
      </c>
      <c r="AG6" s="18">
        <f>SUM(B6:AF6)</f>
        <v>140</v>
      </c>
      <c r="AH6" s="41">
        <f t="shared" ref="AH6:AH8" si="0">AVERAGE(B6:AF6)</f>
        <v>4.5161290322580649</v>
      </c>
    </row>
    <row r="7" spans="1:34" ht="15.75" thickBot="1">
      <c r="A7" s="4" t="s">
        <v>7</v>
      </c>
      <c r="B7" s="2">
        <v>0</v>
      </c>
      <c r="C7" s="2">
        <v>0</v>
      </c>
      <c r="D7" s="2">
        <v>2</v>
      </c>
      <c r="E7" s="2">
        <v>1</v>
      </c>
      <c r="F7" s="2">
        <v>1</v>
      </c>
      <c r="G7" s="2">
        <v>1</v>
      </c>
      <c r="H7" s="2">
        <v>3</v>
      </c>
      <c r="I7" s="2">
        <v>1</v>
      </c>
      <c r="J7" s="2">
        <v>0</v>
      </c>
      <c r="K7" s="2">
        <v>1</v>
      </c>
      <c r="L7" s="2">
        <v>3</v>
      </c>
      <c r="M7" s="2">
        <v>1</v>
      </c>
      <c r="N7" s="2">
        <v>0</v>
      </c>
      <c r="O7" s="20">
        <v>1</v>
      </c>
      <c r="P7" s="20">
        <v>0</v>
      </c>
      <c r="Q7" s="2">
        <v>2</v>
      </c>
      <c r="R7" s="2">
        <v>1</v>
      </c>
      <c r="S7" s="2">
        <v>1</v>
      </c>
      <c r="T7" s="2">
        <v>1</v>
      </c>
      <c r="U7" s="2">
        <v>2</v>
      </c>
      <c r="V7" s="2">
        <v>2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0</v>
      </c>
      <c r="AC7" s="2">
        <v>2</v>
      </c>
      <c r="AD7" s="2">
        <v>0</v>
      </c>
      <c r="AE7" s="2">
        <v>0</v>
      </c>
      <c r="AF7" s="12">
        <v>0</v>
      </c>
      <c r="AG7" s="18">
        <f>SUM(B7:AF7)</f>
        <v>31</v>
      </c>
      <c r="AH7" s="41">
        <f t="shared" si="0"/>
        <v>1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>
        <v>0</v>
      </c>
      <c r="AG8" s="19">
        <f>SUM(B8:AF8)</f>
        <v>1</v>
      </c>
      <c r="AH8" s="41">
        <f t="shared" si="0"/>
        <v>3.2258064516129031E-2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 t="shared" ref="B10:AG10" si="1">SUM(B4:B8)</f>
        <v>25</v>
      </c>
      <c r="C10" s="9">
        <f t="shared" si="1"/>
        <v>22</v>
      </c>
      <c r="D10" s="9">
        <f t="shared" si="1"/>
        <v>28</v>
      </c>
      <c r="E10" s="9">
        <f t="shared" si="1"/>
        <v>21</v>
      </c>
      <c r="F10" s="9">
        <f t="shared" si="1"/>
        <v>28</v>
      </c>
      <c r="G10" s="9">
        <f t="shared" si="1"/>
        <v>25</v>
      </c>
      <c r="H10" s="9">
        <f t="shared" si="1"/>
        <v>23</v>
      </c>
      <c r="I10" s="9">
        <f t="shared" si="1"/>
        <v>25</v>
      </c>
      <c r="J10" s="9">
        <f t="shared" si="1"/>
        <v>28</v>
      </c>
      <c r="K10" s="9">
        <f t="shared" si="1"/>
        <v>25</v>
      </c>
      <c r="L10" s="9">
        <f t="shared" si="1"/>
        <v>34</v>
      </c>
      <c r="M10" s="9">
        <f t="shared" si="1"/>
        <v>21</v>
      </c>
      <c r="N10" s="9">
        <f t="shared" si="1"/>
        <v>16</v>
      </c>
      <c r="O10" s="9">
        <f t="shared" si="1"/>
        <v>20</v>
      </c>
      <c r="P10" s="9">
        <f t="shared" si="1"/>
        <v>23</v>
      </c>
      <c r="Q10" s="9">
        <f t="shared" si="1"/>
        <v>28</v>
      </c>
      <c r="R10" s="9">
        <f t="shared" si="1"/>
        <v>21</v>
      </c>
      <c r="S10" s="9">
        <f t="shared" si="1"/>
        <v>24</v>
      </c>
      <c r="T10" s="9">
        <f t="shared" si="1"/>
        <v>15</v>
      </c>
      <c r="U10" s="9">
        <f t="shared" si="1"/>
        <v>17</v>
      </c>
      <c r="V10" s="9">
        <f t="shared" si="1"/>
        <v>19</v>
      </c>
      <c r="W10" s="9">
        <f t="shared" si="1"/>
        <v>19</v>
      </c>
      <c r="X10" s="9">
        <f t="shared" si="1"/>
        <v>18</v>
      </c>
      <c r="Y10" s="9">
        <f t="shared" si="1"/>
        <v>21</v>
      </c>
      <c r="Z10" s="9">
        <f t="shared" si="1"/>
        <v>15</v>
      </c>
      <c r="AA10" s="9">
        <f t="shared" si="1"/>
        <v>17</v>
      </c>
      <c r="AB10" s="9">
        <f t="shared" si="1"/>
        <v>24</v>
      </c>
      <c r="AC10" s="9">
        <f t="shared" si="1"/>
        <v>21</v>
      </c>
      <c r="AD10" s="9">
        <f t="shared" si="1"/>
        <v>20</v>
      </c>
      <c r="AE10" s="9">
        <f t="shared" si="1"/>
        <v>21</v>
      </c>
      <c r="AF10" s="14">
        <f t="shared" si="1"/>
        <v>29</v>
      </c>
      <c r="AG10" s="16">
        <f t="shared" si="1"/>
        <v>700</v>
      </c>
      <c r="AH10" s="44">
        <f>AVERAGE(B10:AF10)</f>
        <v>22.35483870967742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0</v>
      </c>
      <c r="C13" s="45">
        <v>1</v>
      </c>
      <c r="D13" s="45">
        <v>0</v>
      </c>
      <c r="E13" s="45">
        <v>4</v>
      </c>
      <c r="F13" s="45">
        <v>1</v>
      </c>
      <c r="G13" s="45">
        <v>0</v>
      </c>
      <c r="H13" s="45">
        <v>3</v>
      </c>
      <c r="I13" s="45">
        <v>1</v>
      </c>
      <c r="J13" s="46">
        <v>1</v>
      </c>
      <c r="K13" s="46">
        <v>0</v>
      </c>
      <c r="L13" s="45">
        <v>0</v>
      </c>
      <c r="M13" s="45">
        <v>2</v>
      </c>
      <c r="N13" s="46">
        <v>0</v>
      </c>
      <c r="O13" s="46">
        <v>1</v>
      </c>
      <c r="P13" s="46">
        <v>1</v>
      </c>
      <c r="Q13" s="46">
        <v>0</v>
      </c>
      <c r="R13" s="46">
        <v>0</v>
      </c>
      <c r="S13" s="45">
        <v>1</v>
      </c>
      <c r="T13" s="45">
        <v>0</v>
      </c>
      <c r="U13" s="45">
        <v>2</v>
      </c>
      <c r="V13" s="45">
        <v>0</v>
      </c>
      <c r="W13" s="45">
        <v>2</v>
      </c>
      <c r="X13" s="46">
        <v>2</v>
      </c>
      <c r="Y13" s="45">
        <v>2</v>
      </c>
      <c r="Z13" s="46">
        <v>0</v>
      </c>
      <c r="AA13" s="45">
        <v>1</v>
      </c>
      <c r="AB13" s="45">
        <v>0</v>
      </c>
      <c r="AC13" s="45">
        <v>1</v>
      </c>
      <c r="AD13" s="45">
        <v>0</v>
      </c>
      <c r="AE13" s="46">
        <v>0</v>
      </c>
      <c r="AF13" s="46">
        <v>1</v>
      </c>
      <c r="AG13" s="47">
        <f>SUM(B13:AF13)</f>
        <v>27</v>
      </c>
      <c r="AH13" s="42">
        <f>AVERAGE(B13:AF13)</f>
        <v>0.87096774193548387</v>
      </c>
    </row>
    <row r="14" spans="1:34" ht="15.75" thickBot="1">
      <c r="A14" s="6" t="s">
        <v>18</v>
      </c>
      <c r="B14" s="7">
        <v>7</v>
      </c>
      <c r="C14" s="7">
        <v>5</v>
      </c>
      <c r="D14" s="7">
        <v>11</v>
      </c>
      <c r="E14" s="7">
        <v>5</v>
      </c>
      <c r="F14" s="7">
        <v>4</v>
      </c>
      <c r="G14" s="7">
        <v>7</v>
      </c>
      <c r="H14" s="7">
        <v>7</v>
      </c>
      <c r="I14" s="7">
        <v>11</v>
      </c>
      <c r="J14" s="7">
        <v>11</v>
      </c>
      <c r="K14" s="7">
        <v>7</v>
      </c>
      <c r="L14" s="7">
        <v>6</v>
      </c>
      <c r="M14" s="7">
        <v>4</v>
      </c>
      <c r="N14" s="33">
        <v>6</v>
      </c>
      <c r="O14" s="7">
        <v>9</v>
      </c>
      <c r="P14" s="7">
        <v>5</v>
      </c>
      <c r="Q14" s="7">
        <v>2</v>
      </c>
      <c r="R14" s="7">
        <v>7</v>
      </c>
      <c r="S14" s="7">
        <v>10</v>
      </c>
      <c r="T14" s="7">
        <v>7</v>
      </c>
      <c r="U14" s="7">
        <v>4</v>
      </c>
      <c r="V14" s="7">
        <v>5</v>
      </c>
      <c r="W14" s="7">
        <v>6</v>
      </c>
      <c r="X14" s="7">
        <v>7</v>
      </c>
      <c r="Y14" s="7">
        <v>7</v>
      </c>
      <c r="Z14" s="7">
        <v>9</v>
      </c>
      <c r="AA14" s="7">
        <v>9</v>
      </c>
      <c r="AB14" s="7">
        <v>8</v>
      </c>
      <c r="AC14" s="7">
        <v>6</v>
      </c>
      <c r="AD14" s="7">
        <v>6</v>
      </c>
      <c r="AE14" s="7">
        <v>7</v>
      </c>
      <c r="AF14" s="7">
        <v>8</v>
      </c>
      <c r="AG14" s="24">
        <f>SUM(B14:AF14)</f>
        <v>213</v>
      </c>
      <c r="AH14" s="43">
        <f>AVERAGE(B14:AF14)</f>
        <v>6.870967741935484</v>
      </c>
    </row>
    <row r="15" spans="1:34" ht="3" customHeight="1" thickBot="1">
      <c r="A15" s="22"/>
      <c r="N15" s="32"/>
      <c r="AG15" s="23"/>
      <c r="AH15" s="25"/>
    </row>
    <row r="16" spans="1:34" ht="15.75" thickBot="1">
      <c r="A16" s="8" t="s">
        <v>2</v>
      </c>
      <c r="B16" s="9">
        <f>SUM(B13:B15)</f>
        <v>7</v>
      </c>
      <c r="C16" s="9">
        <f t="shared" ref="C16:AF16" si="2">SUM(C13:C15)</f>
        <v>6</v>
      </c>
      <c r="D16" s="9">
        <f t="shared" si="2"/>
        <v>11</v>
      </c>
      <c r="E16" s="9">
        <f t="shared" si="2"/>
        <v>9</v>
      </c>
      <c r="F16" s="9">
        <f t="shared" si="2"/>
        <v>5</v>
      </c>
      <c r="G16" s="9">
        <f t="shared" si="2"/>
        <v>7</v>
      </c>
      <c r="H16" s="9">
        <f t="shared" si="2"/>
        <v>10</v>
      </c>
      <c r="I16" s="9">
        <f t="shared" si="2"/>
        <v>12</v>
      </c>
      <c r="J16" s="9">
        <f t="shared" si="2"/>
        <v>12</v>
      </c>
      <c r="K16" s="9">
        <f t="shared" si="2"/>
        <v>7</v>
      </c>
      <c r="L16" s="9">
        <f t="shared" si="2"/>
        <v>6</v>
      </c>
      <c r="M16" s="9">
        <f t="shared" si="2"/>
        <v>6</v>
      </c>
      <c r="N16" s="9">
        <f t="shared" si="2"/>
        <v>6</v>
      </c>
      <c r="O16" s="9">
        <f t="shared" si="2"/>
        <v>10</v>
      </c>
      <c r="P16" s="9">
        <f t="shared" si="2"/>
        <v>6</v>
      </c>
      <c r="Q16" s="9">
        <f t="shared" si="2"/>
        <v>2</v>
      </c>
      <c r="R16" s="9">
        <f t="shared" si="2"/>
        <v>7</v>
      </c>
      <c r="S16" s="9">
        <f t="shared" si="2"/>
        <v>11</v>
      </c>
      <c r="T16" s="9">
        <f t="shared" si="2"/>
        <v>7</v>
      </c>
      <c r="U16" s="9">
        <f t="shared" si="2"/>
        <v>6</v>
      </c>
      <c r="V16" s="9">
        <f t="shared" si="2"/>
        <v>5</v>
      </c>
      <c r="W16" s="9">
        <f t="shared" si="2"/>
        <v>8</v>
      </c>
      <c r="X16" s="9">
        <f t="shared" si="2"/>
        <v>9</v>
      </c>
      <c r="Y16" s="9">
        <f t="shared" si="2"/>
        <v>9</v>
      </c>
      <c r="Z16" s="9">
        <f t="shared" si="2"/>
        <v>9</v>
      </c>
      <c r="AA16" s="9">
        <f t="shared" si="2"/>
        <v>10</v>
      </c>
      <c r="AB16" s="9">
        <f t="shared" si="2"/>
        <v>8</v>
      </c>
      <c r="AC16" s="9">
        <f t="shared" si="2"/>
        <v>7</v>
      </c>
      <c r="AD16" s="9">
        <f t="shared" si="2"/>
        <v>6</v>
      </c>
      <c r="AE16" s="9">
        <f t="shared" si="2"/>
        <v>7</v>
      </c>
      <c r="AF16" s="9">
        <f t="shared" si="2"/>
        <v>9</v>
      </c>
      <c r="AG16" s="26">
        <f>SUM(AG13:AG14)</f>
        <v>240</v>
      </c>
      <c r="AH16" s="44">
        <f>AVERAGE(B16:AF16)</f>
        <v>7.741935483870968</v>
      </c>
    </row>
    <row r="17" spans="1:34" ht="14.25" customHeight="1" thickBot="1"/>
    <row r="18" spans="1:34" ht="16.5" thickBot="1">
      <c r="A18" s="27" t="s">
        <v>13</v>
      </c>
      <c r="B18" s="29">
        <f>SUM(B10,B16)</f>
        <v>32</v>
      </c>
      <c r="C18" s="29">
        <f t="shared" ref="C18:AF18" si="3">SUM(C10,C16)</f>
        <v>28</v>
      </c>
      <c r="D18" s="29">
        <f t="shared" si="3"/>
        <v>39</v>
      </c>
      <c r="E18" s="29">
        <f t="shared" si="3"/>
        <v>30</v>
      </c>
      <c r="F18" s="29">
        <f t="shared" si="3"/>
        <v>33</v>
      </c>
      <c r="G18" s="29">
        <f t="shared" si="3"/>
        <v>32</v>
      </c>
      <c r="H18" s="29">
        <f t="shared" si="3"/>
        <v>33</v>
      </c>
      <c r="I18" s="29">
        <f t="shared" si="3"/>
        <v>37</v>
      </c>
      <c r="J18" s="29">
        <f t="shared" si="3"/>
        <v>40</v>
      </c>
      <c r="K18" s="29">
        <f t="shared" si="3"/>
        <v>32</v>
      </c>
      <c r="L18" s="29">
        <f t="shared" si="3"/>
        <v>40</v>
      </c>
      <c r="M18" s="29">
        <f t="shared" si="3"/>
        <v>27</v>
      </c>
      <c r="N18" s="29">
        <f t="shared" si="3"/>
        <v>22</v>
      </c>
      <c r="O18" s="29">
        <f t="shared" si="3"/>
        <v>30</v>
      </c>
      <c r="P18" s="29">
        <f t="shared" si="3"/>
        <v>29</v>
      </c>
      <c r="Q18" s="29">
        <f t="shared" si="3"/>
        <v>30</v>
      </c>
      <c r="R18" s="29">
        <f t="shared" si="3"/>
        <v>28</v>
      </c>
      <c r="S18" s="29">
        <f t="shared" si="3"/>
        <v>35</v>
      </c>
      <c r="T18" s="29">
        <f t="shared" si="3"/>
        <v>22</v>
      </c>
      <c r="U18" s="29">
        <f t="shared" si="3"/>
        <v>23</v>
      </c>
      <c r="V18" s="29">
        <f t="shared" si="3"/>
        <v>24</v>
      </c>
      <c r="W18" s="29">
        <f t="shared" si="3"/>
        <v>27</v>
      </c>
      <c r="X18" s="29">
        <f t="shared" si="3"/>
        <v>27</v>
      </c>
      <c r="Y18" s="29">
        <f t="shared" si="3"/>
        <v>30</v>
      </c>
      <c r="Z18" s="29">
        <f t="shared" si="3"/>
        <v>24</v>
      </c>
      <c r="AA18" s="29">
        <f t="shared" si="3"/>
        <v>27</v>
      </c>
      <c r="AB18" s="29">
        <f t="shared" si="3"/>
        <v>32</v>
      </c>
      <c r="AC18" s="29">
        <f t="shared" si="3"/>
        <v>28</v>
      </c>
      <c r="AD18" s="29">
        <f t="shared" si="3"/>
        <v>26</v>
      </c>
      <c r="AE18" s="29">
        <f t="shared" si="3"/>
        <v>28</v>
      </c>
      <c r="AF18" s="29">
        <f t="shared" si="3"/>
        <v>38</v>
      </c>
      <c r="AG18" s="28">
        <f>SUM(AG10,AG16)</f>
        <v>940</v>
      </c>
      <c r="AH18" s="44">
        <f>AVERAGE(B18:AF18)</f>
        <v>30.096774193548388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4"/>
      <c r="U19" s="34"/>
      <c r="V19" s="34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4"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</sheetData>
  <mergeCells count="5">
    <mergeCell ref="A1:A2"/>
    <mergeCell ref="A19:N19"/>
    <mergeCell ref="A3:AH3"/>
    <mergeCell ref="B1:AH1"/>
    <mergeCell ref="A12:A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2" width="3" style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13</v>
      </c>
      <c r="C4" s="21">
        <v>21</v>
      </c>
      <c r="D4" s="21">
        <v>22</v>
      </c>
      <c r="E4" s="21">
        <v>15</v>
      </c>
      <c r="F4" s="21">
        <v>10</v>
      </c>
      <c r="G4" s="21">
        <v>18</v>
      </c>
      <c r="H4" s="21">
        <v>11</v>
      </c>
      <c r="I4" s="21">
        <v>14</v>
      </c>
      <c r="J4" s="21">
        <v>19</v>
      </c>
      <c r="K4" s="21">
        <v>17</v>
      </c>
      <c r="L4" s="21">
        <v>17</v>
      </c>
      <c r="M4" s="21">
        <v>20</v>
      </c>
      <c r="N4" s="21">
        <v>20</v>
      </c>
      <c r="O4" s="21">
        <v>20</v>
      </c>
      <c r="P4" s="21">
        <v>12</v>
      </c>
      <c r="Q4" s="21">
        <v>9</v>
      </c>
      <c r="R4" s="10">
        <v>15</v>
      </c>
      <c r="S4" s="10">
        <v>16</v>
      </c>
      <c r="T4" s="10">
        <v>9</v>
      </c>
      <c r="U4" s="10">
        <v>14</v>
      </c>
      <c r="V4" s="10">
        <v>12</v>
      </c>
      <c r="W4" s="10">
        <v>7</v>
      </c>
      <c r="X4" s="10">
        <v>19</v>
      </c>
      <c r="Y4" s="10">
        <v>13</v>
      </c>
      <c r="Z4" s="10">
        <v>23</v>
      </c>
      <c r="AA4" s="10">
        <v>16</v>
      </c>
      <c r="AB4" s="10">
        <v>18</v>
      </c>
      <c r="AC4" s="10">
        <v>20</v>
      </c>
      <c r="AD4" s="10">
        <v>7</v>
      </c>
      <c r="AE4" s="10">
        <v>18</v>
      </c>
      <c r="AF4" s="11">
        <v>15</v>
      </c>
      <c r="AG4" s="17">
        <v>483</v>
      </c>
      <c r="AH4" s="41">
        <f>AVERAGE(B4:AF4)</f>
        <v>15.483870967741936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3</v>
      </c>
      <c r="C6" s="20">
        <v>3</v>
      </c>
      <c r="D6" s="20">
        <v>3</v>
      </c>
      <c r="E6" s="20">
        <v>2</v>
      </c>
      <c r="F6" s="20">
        <v>8</v>
      </c>
      <c r="G6" s="20">
        <v>5</v>
      </c>
      <c r="H6" s="20">
        <v>5</v>
      </c>
      <c r="I6" s="20">
        <v>7</v>
      </c>
      <c r="J6" s="20">
        <v>3</v>
      </c>
      <c r="K6" s="20">
        <v>8</v>
      </c>
      <c r="L6" s="20">
        <v>5</v>
      </c>
      <c r="M6" s="20">
        <v>4</v>
      </c>
      <c r="N6" s="20">
        <v>2</v>
      </c>
      <c r="O6" s="20">
        <v>8</v>
      </c>
      <c r="P6" s="20">
        <v>8</v>
      </c>
      <c r="Q6" s="20">
        <v>8</v>
      </c>
      <c r="R6" s="2">
        <v>5</v>
      </c>
      <c r="S6" s="2">
        <v>3</v>
      </c>
      <c r="T6" s="20">
        <v>3</v>
      </c>
      <c r="U6" s="2">
        <v>9</v>
      </c>
      <c r="V6" s="2">
        <v>4</v>
      </c>
      <c r="W6" s="2">
        <v>6</v>
      </c>
      <c r="X6" s="2">
        <v>9</v>
      </c>
      <c r="Y6" s="2">
        <v>1</v>
      </c>
      <c r="Z6" s="2">
        <v>5</v>
      </c>
      <c r="AA6" s="2">
        <v>5</v>
      </c>
      <c r="AB6" s="2">
        <v>4</v>
      </c>
      <c r="AC6" s="2">
        <v>2</v>
      </c>
      <c r="AD6" s="2">
        <v>5</v>
      </c>
      <c r="AE6" s="2">
        <v>10</v>
      </c>
      <c r="AF6" s="12">
        <v>3</v>
      </c>
      <c r="AG6" s="18">
        <f>SUM(B6:AF6)</f>
        <v>156</v>
      </c>
      <c r="AH6" s="41">
        <f t="shared" ref="AH6:AH8" si="0">AVERAGE(B6:AF6)</f>
        <v>5.032258064516129</v>
      </c>
    </row>
    <row r="7" spans="1:34" ht="15.75" thickBot="1">
      <c r="A7" s="4" t="s">
        <v>7</v>
      </c>
      <c r="B7" s="2">
        <v>0</v>
      </c>
      <c r="C7" s="2">
        <v>2</v>
      </c>
      <c r="D7" s="2">
        <v>1</v>
      </c>
      <c r="E7" s="2">
        <v>2</v>
      </c>
      <c r="F7" s="2">
        <v>0</v>
      </c>
      <c r="G7" s="2">
        <v>2</v>
      </c>
      <c r="H7" s="2">
        <v>1</v>
      </c>
      <c r="I7" s="2">
        <v>1</v>
      </c>
      <c r="J7" s="2">
        <v>1</v>
      </c>
      <c r="K7" s="2">
        <v>2</v>
      </c>
      <c r="L7" s="2">
        <v>1</v>
      </c>
      <c r="M7" s="2">
        <v>2</v>
      </c>
      <c r="N7" s="2">
        <v>2</v>
      </c>
      <c r="O7" s="20">
        <v>1</v>
      </c>
      <c r="P7" s="20">
        <v>1</v>
      </c>
      <c r="Q7" s="2">
        <v>0</v>
      </c>
      <c r="R7" s="2">
        <v>1</v>
      </c>
      <c r="S7" s="2">
        <v>0</v>
      </c>
      <c r="T7" s="2">
        <v>1</v>
      </c>
      <c r="U7" s="2">
        <v>1</v>
      </c>
      <c r="V7" s="2">
        <v>2</v>
      </c>
      <c r="W7" s="2">
        <v>0</v>
      </c>
      <c r="X7" s="2">
        <v>2</v>
      </c>
      <c r="Y7" s="2">
        <v>2</v>
      </c>
      <c r="Z7" s="2">
        <v>1</v>
      </c>
      <c r="AA7" s="2">
        <v>0</v>
      </c>
      <c r="AB7" s="2">
        <v>0</v>
      </c>
      <c r="AC7" s="2">
        <v>1</v>
      </c>
      <c r="AD7" s="2">
        <v>4</v>
      </c>
      <c r="AE7" s="2">
        <v>1</v>
      </c>
      <c r="AF7" s="12">
        <v>3</v>
      </c>
      <c r="AG7" s="18">
        <f>SUM(B7:AF7)</f>
        <v>38</v>
      </c>
      <c r="AH7" s="41">
        <f t="shared" si="0"/>
        <v>1.2258064516129032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3">
        <v>0</v>
      </c>
      <c r="AG8" s="19">
        <f>SUM(B8:AF8)</f>
        <v>2</v>
      </c>
      <c r="AH8" s="41">
        <f t="shared" si="0"/>
        <v>6.4516129032258063E-2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16</v>
      </c>
      <c r="C10" s="9">
        <f t="shared" ref="C10:AE10" si="1">IF(C4&lt;&gt;"",SUM(C4:C8),"")</f>
        <v>26</v>
      </c>
      <c r="D10" s="9">
        <f t="shared" si="1"/>
        <v>26</v>
      </c>
      <c r="E10" s="9">
        <f t="shared" si="1"/>
        <v>19</v>
      </c>
      <c r="F10" s="9">
        <f t="shared" si="1"/>
        <v>18</v>
      </c>
      <c r="G10" s="9">
        <f t="shared" si="1"/>
        <v>25</v>
      </c>
      <c r="H10" s="9">
        <f t="shared" si="1"/>
        <v>17</v>
      </c>
      <c r="I10" s="9">
        <f t="shared" si="1"/>
        <v>22</v>
      </c>
      <c r="J10" s="9">
        <f t="shared" si="1"/>
        <v>23</v>
      </c>
      <c r="K10" s="9">
        <f t="shared" si="1"/>
        <v>27</v>
      </c>
      <c r="L10" s="9">
        <f t="shared" si="1"/>
        <v>23</v>
      </c>
      <c r="M10" s="9">
        <f t="shared" si="1"/>
        <v>26</v>
      </c>
      <c r="N10" s="9">
        <f t="shared" si="1"/>
        <v>24</v>
      </c>
      <c r="O10" s="9">
        <f t="shared" si="1"/>
        <v>29</v>
      </c>
      <c r="P10" s="9">
        <f t="shared" si="1"/>
        <v>21</v>
      </c>
      <c r="Q10" s="9">
        <f t="shared" si="1"/>
        <v>18</v>
      </c>
      <c r="R10" s="9">
        <f t="shared" si="1"/>
        <v>21</v>
      </c>
      <c r="S10" s="9">
        <f t="shared" si="1"/>
        <v>20</v>
      </c>
      <c r="T10" s="9">
        <f t="shared" si="1"/>
        <v>13</v>
      </c>
      <c r="U10" s="9">
        <f t="shared" si="1"/>
        <v>24</v>
      </c>
      <c r="V10" s="9">
        <f t="shared" si="1"/>
        <v>18</v>
      </c>
      <c r="W10" s="9">
        <f t="shared" si="1"/>
        <v>13</v>
      </c>
      <c r="X10" s="9">
        <f t="shared" si="1"/>
        <v>30</v>
      </c>
      <c r="Y10" s="9">
        <f t="shared" si="1"/>
        <v>16</v>
      </c>
      <c r="Z10" s="9">
        <f t="shared" si="1"/>
        <v>29</v>
      </c>
      <c r="AA10" s="9">
        <f t="shared" si="1"/>
        <v>21</v>
      </c>
      <c r="AB10" s="9">
        <f t="shared" si="1"/>
        <v>22</v>
      </c>
      <c r="AC10" s="9">
        <f t="shared" si="1"/>
        <v>23</v>
      </c>
      <c r="AD10" s="9">
        <f t="shared" si="1"/>
        <v>16</v>
      </c>
      <c r="AE10" s="9">
        <f t="shared" si="1"/>
        <v>29</v>
      </c>
      <c r="AF10" s="9">
        <f t="shared" ref="AF10" si="2">IF(AF4&lt;"",SUM(AF4:AF8),"")</f>
        <v>21</v>
      </c>
      <c r="AG10" s="16">
        <f t="shared" ref="AG10" si="3">SUM(AG4:AG8)</f>
        <v>679</v>
      </c>
      <c r="AH10" s="44">
        <f>AVERAGE(B10:AF10)</f>
        <v>21.806451612903224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1</v>
      </c>
      <c r="C13" s="45">
        <v>0</v>
      </c>
      <c r="D13" s="45">
        <v>0</v>
      </c>
      <c r="E13" s="45">
        <v>0</v>
      </c>
      <c r="F13" s="45">
        <v>1</v>
      </c>
      <c r="G13" s="45">
        <v>0</v>
      </c>
      <c r="H13" s="45">
        <v>0</v>
      </c>
      <c r="I13" s="45">
        <v>0</v>
      </c>
      <c r="J13" s="46">
        <v>0</v>
      </c>
      <c r="K13" s="46">
        <v>0</v>
      </c>
      <c r="L13" s="45">
        <v>1</v>
      </c>
      <c r="M13" s="45">
        <v>1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5">
        <v>2</v>
      </c>
      <c r="T13" s="45">
        <v>0</v>
      </c>
      <c r="U13" s="45">
        <v>1</v>
      </c>
      <c r="V13" s="45">
        <v>0</v>
      </c>
      <c r="W13" s="45">
        <v>1</v>
      </c>
      <c r="X13" s="46">
        <v>1</v>
      </c>
      <c r="Y13" s="45">
        <v>2</v>
      </c>
      <c r="Z13" s="46">
        <v>1</v>
      </c>
      <c r="AA13" s="45">
        <v>0</v>
      </c>
      <c r="AB13" s="45">
        <v>1</v>
      </c>
      <c r="AC13" s="45">
        <v>1</v>
      </c>
      <c r="AD13" s="45">
        <v>0</v>
      </c>
      <c r="AE13" s="46">
        <v>1</v>
      </c>
      <c r="AF13" s="46">
        <v>0</v>
      </c>
      <c r="AG13" s="47">
        <f>SUM(B13:AF13)</f>
        <v>15</v>
      </c>
      <c r="AH13" s="42">
        <f>AVERAGE(B13:AF13)</f>
        <v>0.4838709677419355</v>
      </c>
    </row>
    <row r="14" spans="1:34" ht="15.75" thickBot="1">
      <c r="A14" s="6" t="s">
        <v>18</v>
      </c>
      <c r="B14" s="7">
        <v>8</v>
      </c>
      <c r="C14" s="7">
        <v>5</v>
      </c>
      <c r="D14" s="7">
        <v>6</v>
      </c>
      <c r="E14" s="7">
        <v>9</v>
      </c>
      <c r="F14" s="7">
        <v>9</v>
      </c>
      <c r="G14" s="7">
        <v>6</v>
      </c>
      <c r="H14" s="7">
        <v>4</v>
      </c>
      <c r="I14" s="33">
        <v>5</v>
      </c>
      <c r="J14" s="33">
        <v>4</v>
      </c>
      <c r="K14" s="7">
        <v>9</v>
      </c>
      <c r="L14" s="7">
        <v>6</v>
      </c>
      <c r="M14" s="7">
        <v>3</v>
      </c>
      <c r="N14" s="33">
        <v>6</v>
      </c>
      <c r="O14" s="7">
        <v>9</v>
      </c>
      <c r="P14" s="7">
        <v>7</v>
      </c>
      <c r="Q14" s="7">
        <v>15</v>
      </c>
      <c r="R14" s="7">
        <v>13</v>
      </c>
      <c r="S14" s="7">
        <v>11</v>
      </c>
      <c r="T14" s="7">
        <v>9</v>
      </c>
      <c r="U14" s="7">
        <v>10</v>
      </c>
      <c r="V14" s="7">
        <v>10</v>
      </c>
      <c r="W14" s="7">
        <v>15</v>
      </c>
      <c r="X14" s="7">
        <v>7</v>
      </c>
      <c r="Y14" s="7">
        <v>5</v>
      </c>
      <c r="Z14" s="7">
        <v>7</v>
      </c>
      <c r="AA14" s="7">
        <v>8</v>
      </c>
      <c r="AB14" s="7">
        <v>8</v>
      </c>
      <c r="AC14" s="7">
        <v>3</v>
      </c>
      <c r="AD14" s="7">
        <v>7</v>
      </c>
      <c r="AE14" s="7">
        <v>6</v>
      </c>
      <c r="AF14" s="7">
        <v>6</v>
      </c>
      <c r="AG14" s="24">
        <f>SUM(B14:AF14)</f>
        <v>236</v>
      </c>
      <c r="AH14" s="42">
        <f>AVERAGE(B14:AF14)</f>
        <v>7.612903225806452</v>
      </c>
    </row>
    <row r="15" spans="1:34" ht="3" customHeight="1" thickBot="1">
      <c r="A15" s="22"/>
      <c r="N15" s="32"/>
      <c r="AG15" s="23"/>
      <c r="AH15" s="25"/>
    </row>
    <row r="16" spans="1:34" ht="15.75" thickBot="1">
      <c r="A16" s="8" t="s">
        <v>2</v>
      </c>
      <c r="B16" s="9">
        <f>IF(B14 &lt;&gt; "",SUM(B13:B14),"")</f>
        <v>9</v>
      </c>
      <c r="C16" s="9">
        <f t="shared" ref="C16:AF16" si="4">IF(C14 &lt;&gt; "",SUM(C13:C14),"")</f>
        <v>5</v>
      </c>
      <c r="D16" s="9">
        <f t="shared" si="4"/>
        <v>6</v>
      </c>
      <c r="E16" s="9">
        <f t="shared" si="4"/>
        <v>9</v>
      </c>
      <c r="F16" s="9">
        <f t="shared" si="4"/>
        <v>10</v>
      </c>
      <c r="G16" s="9">
        <f t="shared" si="4"/>
        <v>6</v>
      </c>
      <c r="H16" s="9">
        <f t="shared" si="4"/>
        <v>4</v>
      </c>
      <c r="I16" s="9">
        <f t="shared" si="4"/>
        <v>5</v>
      </c>
      <c r="J16" s="9">
        <f t="shared" si="4"/>
        <v>4</v>
      </c>
      <c r="K16" s="9">
        <f t="shared" si="4"/>
        <v>9</v>
      </c>
      <c r="L16" s="9">
        <f t="shared" si="4"/>
        <v>7</v>
      </c>
      <c r="M16" s="9">
        <f t="shared" si="4"/>
        <v>4</v>
      </c>
      <c r="N16" s="9">
        <f t="shared" si="4"/>
        <v>6</v>
      </c>
      <c r="O16" s="9">
        <f t="shared" si="4"/>
        <v>9</v>
      </c>
      <c r="P16" s="9">
        <f t="shared" si="4"/>
        <v>7</v>
      </c>
      <c r="Q16" s="9">
        <f t="shared" si="4"/>
        <v>15</v>
      </c>
      <c r="R16" s="9">
        <f t="shared" si="4"/>
        <v>13</v>
      </c>
      <c r="S16" s="9">
        <f t="shared" si="4"/>
        <v>13</v>
      </c>
      <c r="T16" s="9">
        <f t="shared" si="4"/>
        <v>9</v>
      </c>
      <c r="U16" s="9">
        <f t="shared" si="4"/>
        <v>11</v>
      </c>
      <c r="V16" s="9">
        <f t="shared" si="4"/>
        <v>10</v>
      </c>
      <c r="W16" s="9">
        <f t="shared" si="4"/>
        <v>16</v>
      </c>
      <c r="X16" s="9">
        <f t="shared" si="4"/>
        <v>8</v>
      </c>
      <c r="Y16" s="9">
        <f t="shared" si="4"/>
        <v>7</v>
      </c>
      <c r="Z16" s="9">
        <f t="shared" si="4"/>
        <v>8</v>
      </c>
      <c r="AA16" s="9">
        <f t="shared" si="4"/>
        <v>8</v>
      </c>
      <c r="AB16" s="9">
        <f t="shared" si="4"/>
        <v>9</v>
      </c>
      <c r="AC16" s="9">
        <f t="shared" si="4"/>
        <v>4</v>
      </c>
      <c r="AD16" s="9">
        <f t="shared" si="4"/>
        <v>7</v>
      </c>
      <c r="AE16" s="9">
        <f t="shared" si="4"/>
        <v>7</v>
      </c>
      <c r="AF16" s="9">
        <f t="shared" si="4"/>
        <v>6</v>
      </c>
      <c r="AG16" s="26">
        <f>SUM(AG13:AG14)</f>
        <v>251</v>
      </c>
      <c r="AH16" s="44">
        <f>AVERAGE(B16:AF16)</f>
        <v>8.0967741935483879</v>
      </c>
    </row>
    <row r="17" spans="1:34" ht="14.25" customHeight="1" thickBot="1"/>
    <row r="18" spans="1:34" ht="16.5" thickBot="1">
      <c r="A18" s="27" t="s">
        <v>13</v>
      </c>
      <c r="B18" s="29">
        <f>IF(B16&lt;&gt;"",SUM(B10,B16),"")</f>
        <v>25</v>
      </c>
      <c r="C18" s="29">
        <f t="shared" ref="C18:AF18" si="5">IF(C16&lt;&gt;"",SUM(C10,C16),"")</f>
        <v>31</v>
      </c>
      <c r="D18" s="29">
        <f t="shared" si="5"/>
        <v>32</v>
      </c>
      <c r="E18" s="29">
        <f t="shared" si="5"/>
        <v>28</v>
      </c>
      <c r="F18" s="29">
        <f t="shared" si="5"/>
        <v>28</v>
      </c>
      <c r="G18" s="29">
        <f t="shared" si="5"/>
        <v>31</v>
      </c>
      <c r="H18" s="29">
        <f t="shared" si="5"/>
        <v>21</v>
      </c>
      <c r="I18" s="29">
        <f t="shared" si="5"/>
        <v>27</v>
      </c>
      <c r="J18" s="29">
        <f t="shared" si="5"/>
        <v>27</v>
      </c>
      <c r="K18" s="29">
        <f t="shared" si="5"/>
        <v>36</v>
      </c>
      <c r="L18" s="29">
        <f t="shared" si="5"/>
        <v>30</v>
      </c>
      <c r="M18" s="29">
        <f t="shared" si="5"/>
        <v>30</v>
      </c>
      <c r="N18" s="29">
        <f t="shared" si="5"/>
        <v>30</v>
      </c>
      <c r="O18" s="29">
        <f t="shared" si="5"/>
        <v>38</v>
      </c>
      <c r="P18" s="29">
        <f t="shared" si="5"/>
        <v>28</v>
      </c>
      <c r="Q18" s="29">
        <f t="shared" si="5"/>
        <v>33</v>
      </c>
      <c r="R18" s="29">
        <f t="shared" si="5"/>
        <v>34</v>
      </c>
      <c r="S18" s="29">
        <f t="shared" si="5"/>
        <v>33</v>
      </c>
      <c r="T18" s="29">
        <f t="shared" si="5"/>
        <v>22</v>
      </c>
      <c r="U18" s="29">
        <f t="shared" si="5"/>
        <v>35</v>
      </c>
      <c r="V18" s="29">
        <f t="shared" si="5"/>
        <v>28</v>
      </c>
      <c r="W18" s="29">
        <f t="shared" si="5"/>
        <v>29</v>
      </c>
      <c r="X18" s="29">
        <f t="shared" si="5"/>
        <v>38</v>
      </c>
      <c r="Y18" s="29">
        <f t="shared" si="5"/>
        <v>23</v>
      </c>
      <c r="Z18" s="29">
        <f t="shared" si="5"/>
        <v>37</v>
      </c>
      <c r="AA18" s="29">
        <f t="shared" si="5"/>
        <v>29</v>
      </c>
      <c r="AB18" s="29">
        <f t="shared" si="5"/>
        <v>31</v>
      </c>
      <c r="AC18" s="29">
        <f t="shared" si="5"/>
        <v>27</v>
      </c>
      <c r="AD18" s="29">
        <f t="shared" si="5"/>
        <v>23</v>
      </c>
      <c r="AE18" s="29">
        <f t="shared" si="5"/>
        <v>36</v>
      </c>
      <c r="AF18" s="29">
        <f t="shared" si="5"/>
        <v>27</v>
      </c>
      <c r="AG18" s="28">
        <f>SUM(AG10,AG16)</f>
        <v>930</v>
      </c>
      <c r="AH18" s="44">
        <f>AVERAGE(B18:AF18)</f>
        <v>29.903225806451612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4"/>
      <c r="U19" s="34"/>
      <c r="V19" s="34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4"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</sheetData>
  <mergeCells count="5">
    <mergeCell ref="A1:A2"/>
    <mergeCell ref="B1:AH1"/>
    <mergeCell ref="A3:AH3"/>
    <mergeCell ref="A12:AH12"/>
    <mergeCell ref="A19:N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activeCell="AH10" sqref="AH10"/>
    </sheetView>
  </sheetViews>
  <sheetFormatPr defaultColWidth="9.42578125" defaultRowHeight="15"/>
  <cols>
    <col min="1" max="1" width="24.7109375" style="1" bestFit="1" customWidth="1"/>
    <col min="2" max="31" width="3" style="1" customWidth="1"/>
    <col min="32" max="32" width="3" style="1" hidden="1" customWidth="1"/>
    <col min="33" max="33" width="15" style="1" customWidth="1"/>
    <col min="34" max="16384" width="9.42578125" style="1"/>
  </cols>
  <sheetData>
    <row r="1" spans="1:34" ht="19.5" thickBot="1">
      <c r="A1" s="248" t="s">
        <v>0</v>
      </c>
      <c r="B1" s="250" t="s">
        <v>27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2"/>
    </row>
    <row r="2" spans="1:34" ht="15.75" thickBot="1">
      <c r="A2" s="249"/>
      <c r="B2" s="15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9">
        <v>23</v>
      </c>
      <c r="Y2" s="9">
        <v>24</v>
      </c>
      <c r="Z2" s="9">
        <v>25</v>
      </c>
      <c r="AA2" s="9">
        <v>26</v>
      </c>
      <c r="AB2" s="9">
        <v>27</v>
      </c>
      <c r="AC2" s="9">
        <v>28</v>
      </c>
      <c r="AD2" s="9">
        <v>29</v>
      </c>
      <c r="AE2" s="9">
        <v>30</v>
      </c>
      <c r="AF2" s="14">
        <v>31</v>
      </c>
      <c r="AG2" s="16" t="s">
        <v>2</v>
      </c>
      <c r="AH2" s="16" t="s">
        <v>3</v>
      </c>
    </row>
    <row r="3" spans="1:34" ht="20.25" customHeight="1" thickBot="1">
      <c r="A3" s="253" t="s">
        <v>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4" ht="15.75" thickBot="1">
      <c r="A4" s="3" t="s">
        <v>5</v>
      </c>
      <c r="B4" s="21">
        <v>13</v>
      </c>
      <c r="C4" s="21">
        <v>14</v>
      </c>
      <c r="D4" s="21">
        <v>11</v>
      </c>
      <c r="E4" s="21">
        <v>22</v>
      </c>
      <c r="F4" s="21">
        <v>17</v>
      </c>
      <c r="G4" s="21">
        <v>9</v>
      </c>
      <c r="H4" s="21">
        <v>11</v>
      </c>
      <c r="I4" s="21">
        <v>14</v>
      </c>
      <c r="J4" s="21">
        <v>9</v>
      </c>
      <c r="K4" s="21">
        <v>14</v>
      </c>
      <c r="L4" s="21">
        <v>13</v>
      </c>
      <c r="M4" s="21">
        <v>8</v>
      </c>
      <c r="N4" s="21">
        <v>22</v>
      </c>
      <c r="O4" s="21">
        <v>13</v>
      </c>
      <c r="P4" s="21">
        <v>21</v>
      </c>
      <c r="Q4" s="21">
        <v>12</v>
      </c>
      <c r="R4" s="10">
        <v>15</v>
      </c>
      <c r="S4" s="10">
        <v>11</v>
      </c>
      <c r="T4" s="10">
        <v>14</v>
      </c>
      <c r="U4" s="10">
        <v>14</v>
      </c>
      <c r="V4" s="10">
        <v>9</v>
      </c>
      <c r="W4" s="10">
        <v>13</v>
      </c>
      <c r="X4" s="10">
        <v>8</v>
      </c>
      <c r="Y4" s="10">
        <v>19</v>
      </c>
      <c r="Z4" s="10">
        <v>19</v>
      </c>
      <c r="AA4" s="10">
        <v>9</v>
      </c>
      <c r="AB4" s="10">
        <v>10</v>
      </c>
      <c r="AC4" s="10">
        <v>19</v>
      </c>
      <c r="AD4" s="10">
        <v>14</v>
      </c>
      <c r="AE4" s="10">
        <v>13</v>
      </c>
      <c r="AF4" s="11"/>
      <c r="AG4" s="17">
        <v>420</v>
      </c>
      <c r="AH4" s="41">
        <f>AVERAGE(B4:AF4)</f>
        <v>13.666666666666666</v>
      </c>
    </row>
    <row r="5" spans="1:34" ht="15.75" thickBot="1">
      <c r="A5" s="38" t="s">
        <v>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53"/>
      <c r="AG5" s="17">
        <f>SUM(B5:AF5)</f>
        <v>0</v>
      </c>
      <c r="AH5" s="41" t="e">
        <f>AVERAGE(B5:AF5)</f>
        <v>#DIV/0!</v>
      </c>
    </row>
    <row r="6" spans="1:34" ht="15.75" thickBot="1">
      <c r="A6" s="4" t="s">
        <v>6</v>
      </c>
      <c r="B6" s="20">
        <v>11</v>
      </c>
      <c r="C6" s="20">
        <v>5</v>
      </c>
      <c r="D6" s="20">
        <v>5</v>
      </c>
      <c r="E6" s="20">
        <v>1</v>
      </c>
      <c r="F6" s="20">
        <v>4</v>
      </c>
      <c r="G6" s="20">
        <v>3</v>
      </c>
      <c r="H6" s="20">
        <v>4</v>
      </c>
      <c r="I6" s="20">
        <v>7</v>
      </c>
      <c r="J6" s="20">
        <v>2</v>
      </c>
      <c r="K6" s="20">
        <v>6</v>
      </c>
      <c r="L6" s="20">
        <v>4</v>
      </c>
      <c r="M6" s="20">
        <v>2</v>
      </c>
      <c r="N6" s="20">
        <v>6</v>
      </c>
      <c r="O6" s="20">
        <v>2</v>
      </c>
      <c r="P6" s="20">
        <v>4</v>
      </c>
      <c r="Q6" s="20">
        <v>8</v>
      </c>
      <c r="R6" s="2">
        <v>2</v>
      </c>
      <c r="S6" s="2">
        <v>3</v>
      </c>
      <c r="T6" s="20">
        <v>4</v>
      </c>
      <c r="U6" s="2">
        <v>2</v>
      </c>
      <c r="V6" s="2">
        <v>3</v>
      </c>
      <c r="W6" s="2">
        <v>0</v>
      </c>
      <c r="X6" s="2">
        <v>5</v>
      </c>
      <c r="Y6" s="2">
        <v>4</v>
      </c>
      <c r="Z6" s="2">
        <v>6</v>
      </c>
      <c r="AA6" s="2">
        <v>6</v>
      </c>
      <c r="AB6" s="2">
        <v>5</v>
      </c>
      <c r="AC6" s="2">
        <v>1</v>
      </c>
      <c r="AD6" s="2">
        <v>2</v>
      </c>
      <c r="AE6" s="2">
        <v>5</v>
      </c>
      <c r="AF6" s="12"/>
      <c r="AG6" s="18">
        <f>SUM(B6:AF6)</f>
        <v>122</v>
      </c>
      <c r="AH6" s="41">
        <f t="shared" ref="AH6:AH8" si="0">AVERAGE(B6:AF6)</f>
        <v>4.0666666666666664</v>
      </c>
    </row>
    <row r="7" spans="1:34" ht="15.75" thickBot="1">
      <c r="A7" s="4" t="s">
        <v>7</v>
      </c>
      <c r="B7" s="2">
        <v>3</v>
      </c>
      <c r="C7" s="2">
        <v>1</v>
      </c>
      <c r="D7" s="2">
        <v>0</v>
      </c>
      <c r="E7" s="2">
        <v>1</v>
      </c>
      <c r="F7" s="2">
        <v>1</v>
      </c>
      <c r="G7" s="2">
        <v>0</v>
      </c>
      <c r="H7" s="2">
        <v>1</v>
      </c>
      <c r="I7" s="2">
        <v>1</v>
      </c>
      <c r="J7" s="2">
        <v>1</v>
      </c>
      <c r="K7" s="2">
        <v>0</v>
      </c>
      <c r="L7" s="2">
        <v>0</v>
      </c>
      <c r="M7" s="2">
        <v>4</v>
      </c>
      <c r="N7" s="2">
        <v>0</v>
      </c>
      <c r="O7" s="20">
        <v>2</v>
      </c>
      <c r="P7" s="20">
        <v>0</v>
      </c>
      <c r="Q7" s="2">
        <v>1</v>
      </c>
      <c r="R7" s="2">
        <v>2</v>
      </c>
      <c r="S7" s="2">
        <v>2</v>
      </c>
      <c r="T7" s="2">
        <v>1</v>
      </c>
      <c r="U7" s="2">
        <v>0</v>
      </c>
      <c r="V7" s="2">
        <v>3</v>
      </c>
      <c r="W7" s="2">
        <v>0</v>
      </c>
      <c r="X7" s="2">
        <v>0</v>
      </c>
      <c r="Y7" s="2">
        <v>0</v>
      </c>
      <c r="Z7" s="2">
        <v>1</v>
      </c>
      <c r="AA7" s="2">
        <v>0</v>
      </c>
      <c r="AB7" s="2">
        <v>0</v>
      </c>
      <c r="AC7" s="2">
        <v>0</v>
      </c>
      <c r="AD7" s="2">
        <v>0</v>
      </c>
      <c r="AE7" s="2">
        <v>1</v>
      </c>
      <c r="AF7" s="12"/>
      <c r="AG7" s="18">
        <v>27</v>
      </c>
      <c r="AH7" s="41">
        <f t="shared" si="0"/>
        <v>0.8666666666666667</v>
      </c>
    </row>
    <row r="8" spans="1:34" ht="15.75" thickBot="1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13"/>
      <c r="AG8" s="19">
        <f>SUM(B8:AF8)</f>
        <v>2</v>
      </c>
      <c r="AH8" s="41">
        <f t="shared" si="0"/>
        <v>6.6666666666666666E-2</v>
      </c>
    </row>
    <row r="9" spans="1:34" ht="3" customHeight="1" thickBot="1">
      <c r="A9" s="5"/>
      <c r="AG9" s="25"/>
      <c r="AH9" s="25"/>
    </row>
    <row r="10" spans="1:34" ht="15.75" thickBot="1">
      <c r="A10" s="8" t="s">
        <v>2</v>
      </c>
      <c r="B10" s="9">
        <f>IF(B4&lt;&gt;"",SUM(B4:B8),"")</f>
        <v>27</v>
      </c>
      <c r="C10" s="9">
        <f t="shared" ref="C10:AE10" si="1">IF(C4&lt;&gt;"",SUM(C4:C8),"")</f>
        <v>20</v>
      </c>
      <c r="D10" s="9">
        <f t="shared" si="1"/>
        <v>16</v>
      </c>
      <c r="E10" s="9">
        <f t="shared" si="1"/>
        <v>24</v>
      </c>
      <c r="F10" s="9">
        <f t="shared" si="1"/>
        <v>22</v>
      </c>
      <c r="G10" s="9">
        <f t="shared" si="1"/>
        <v>12</v>
      </c>
      <c r="H10" s="9">
        <f t="shared" si="1"/>
        <v>16</v>
      </c>
      <c r="I10" s="9">
        <f t="shared" si="1"/>
        <v>22</v>
      </c>
      <c r="J10" s="9">
        <f t="shared" si="1"/>
        <v>12</v>
      </c>
      <c r="K10" s="9">
        <f t="shared" si="1"/>
        <v>20</v>
      </c>
      <c r="L10" s="9">
        <f t="shared" si="1"/>
        <v>17</v>
      </c>
      <c r="M10" s="9">
        <f t="shared" si="1"/>
        <v>14</v>
      </c>
      <c r="N10" s="9">
        <f t="shared" si="1"/>
        <v>29</v>
      </c>
      <c r="O10" s="9">
        <f t="shared" si="1"/>
        <v>17</v>
      </c>
      <c r="P10" s="9">
        <f t="shared" si="1"/>
        <v>25</v>
      </c>
      <c r="Q10" s="9">
        <f t="shared" si="1"/>
        <v>21</v>
      </c>
      <c r="R10" s="9">
        <f t="shared" si="1"/>
        <v>19</v>
      </c>
      <c r="S10" s="9">
        <f t="shared" si="1"/>
        <v>16</v>
      </c>
      <c r="T10" s="9">
        <f t="shared" si="1"/>
        <v>19</v>
      </c>
      <c r="U10" s="9">
        <f t="shared" si="1"/>
        <v>16</v>
      </c>
      <c r="V10" s="9">
        <f t="shared" si="1"/>
        <v>15</v>
      </c>
      <c r="W10" s="9">
        <f t="shared" si="1"/>
        <v>13</v>
      </c>
      <c r="X10" s="9">
        <f t="shared" si="1"/>
        <v>13</v>
      </c>
      <c r="Y10" s="9">
        <f t="shared" si="1"/>
        <v>23</v>
      </c>
      <c r="Z10" s="9">
        <f t="shared" si="1"/>
        <v>26</v>
      </c>
      <c r="AA10" s="9">
        <f t="shared" si="1"/>
        <v>15</v>
      </c>
      <c r="AB10" s="9">
        <f t="shared" si="1"/>
        <v>15</v>
      </c>
      <c r="AC10" s="9">
        <f t="shared" si="1"/>
        <v>21</v>
      </c>
      <c r="AD10" s="9">
        <f t="shared" si="1"/>
        <v>16</v>
      </c>
      <c r="AE10" s="9">
        <f t="shared" si="1"/>
        <v>19</v>
      </c>
      <c r="AF10" s="9" t="str">
        <f t="shared" ref="AF10" si="2">IF(AF4&lt;"",SUM(AF4:AF8),"")</f>
        <v/>
      </c>
      <c r="AG10" s="16">
        <f t="shared" ref="AG10" si="3">SUM(AG4:AG8)</f>
        <v>571</v>
      </c>
      <c r="AH10" s="44">
        <f>AVERAGE(B10:AF10)</f>
        <v>18.666666666666668</v>
      </c>
    </row>
    <row r="11" spans="1:34" ht="15.75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4" ht="20.25" customHeight="1" thickBot="1">
      <c r="A12" s="253" t="s">
        <v>10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5"/>
    </row>
    <row r="13" spans="1:34">
      <c r="A13" s="38" t="s">
        <v>17</v>
      </c>
      <c r="B13" s="45">
        <v>1</v>
      </c>
      <c r="C13" s="45">
        <v>1</v>
      </c>
      <c r="D13" s="45">
        <v>0</v>
      </c>
      <c r="E13" s="45">
        <v>1</v>
      </c>
      <c r="F13" s="45">
        <v>3</v>
      </c>
      <c r="G13" s="46">
        <v>0</v>
      </c>
      <c r="H13" s="45">
        <v>2</v>
      </c>
      <c r="I13" s="45">
        <v>0</v>
      </c>
      <c r="J13" s="46">
        <v>1</v>
      </c>
      <c r="K13" s="46">
        <v>1</v>
      </c>
      <c r="L13" s="45">
        <v>2</v>
      </c>
      <c r="M13" s="45">
        <v>3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5">
        <v>1</v>
      </c>
      <c r="T13" s="45">
        <v>2</v>
      </c>
      <c r="U13" s="45">
        <v>0</v>
      </c>
      <c r="V13" s="45">
        <v>0</v>
      </c>
      <c r="W13" s="45">
        <v>1</v>
      </c>
      <c r="X13" s="46">
        <v>0</v>
      </c>
      <c r="Y13" s="45">
        <v>0</v>
      </c>
      <c r="Z13" s="46">
        <v>1</v>
      </c>
      <c r="AA13" s="45">
        <v>1</v>
      </c>
      <c r="AB13" s="45">
        <v>1</v>
      </c>
      <c r="AC13" s="45">
        <v>0</v>
      </c>
      <c r="AD13" s="45">
        <v>0</v>
      </c>
      <c r="AE13" s="46">
        <v>0</v>
      </c>
      <c r="AF13" s="46"/>
      <c r="AG13" s="47">
        <f>SUM(B13:AF13)</f>
        <v>22</v>
      </c>
      <c r="AH13" s="42">
        <f>AVERAGE(B13:AF13)</f>
        <v>0.73333333333333328</v>
      </c>
    </row>
    <row r="14" spans="1:34" ht="15.75" thickBot="1">
      <c r="A14" s="6" t="s">
        <v>18</v>
      </c>
      <c r="B14" s="7">
        <v>4</v>
      </c>
      <c r="C14" s="7">
        <v>3</v>
      </c>
      <c r="D14" s="7">
        <v>10</v>
      </c>
      <c r="E14" s="7">
        <v>6</v>
      </c>
      <c r="F14" s="7">
        <v>7</v>
      </c>
      <c r="G14" s="7">
        <v>6</v>
      </c>
      <c r="H14" s="7">
        <v>7</v>
      </c>
      <c r="I14" s="33">
        <v>10</v>
      </c>
      <c r="J14" s="33">
        <v>7</v>
      </c>
      <c r="K14" s="7">
        <v>5</v>
      </c>
      <c r="L14" s="7">
        <v>4</v>
      </c>
      <c r="M14" s="7">
        <v>8</v>
      </c>
      <c r="N14" s="33">
        <v>5</v>
      </c>
      <c r="O14" s="7">
        <v>4</v>
      </c>
      <c r="P14" s="7">
        <v>4</v>
      </c>
      <c r="Q14" s="7">
        <v>7</v>
      </c>
      <c r="R14" s="7">
        <v>6</v>
      </c>
      <c r="S14" s="7">
        <v>4</v>
      </c>
      <c r="T14" s="7">
        <v>4</v>
      </c>
      <c r="U14" s="7">
        <v>9</v>
      </c>
      <c r="V14" s="7">
        <v>3</v>
      </c>
      <c r="W14" s="7">
        <v>6</v>
      </c>
      <c r="X14" s="7">
        <v>3</v>
      </c>
      <c r="Y14" s="33">
        <v>4</v>
      </c>
      <c r="Z14" s="7">
        <v>7</v>
      </c>
      <c r="AA14" s="7">
        <v>3</v>
      </c>
      <c r="AB14" s="7">
        <v>6</v>
      </c>
      <c r="AC14" s="7">
        <v>7</v>
      </c>
      <c r="AD14" s="7">
        <v>4</v>
      </c>
      <c r="AE14" s="7">
        <v>5</v>
      </c>
      <c r="AF14" s="7"/>
      <c r="AG14" s="24">
        <f>SUM(B14:AF14)</f>
        <v>168</v>
      </c>
      <c r="AH14" s="42">
        <f>AVERAGE(B14:AF14)</f>
        <v>5.6</v>
      </c>
    </row>
    <row r="15" spans="1:34" ht="3" customHeight="1" thickBot="1">
      <c r="A15" s="22"/>
      <c r="L15" s="1" t="s">
        <v>28</v>
      </c>
      <c r="N15" s="32"/>
      <c r="AG15" s="23"/>
      <c r="AH15" s="25"/>
    </row>
    <row r="16" spans="1:34" ht="15.75" thickBot="1">
      <c r="A16" s="8" t="s">
        <v>2</v>
      </c>
      <c r="B16" s="9">
        <f>IF(B14 &lt;&gt; "",SUM(B13:B14),"")</f>
        <v>5</v>
      </c>
      <c r="C16" s="9">
        <f t="shared" ref="C16:AF16" si="4">IF(C14 &lt;&gt; "",SUM(C13:C14),"")</f>
        <v>4</v>
      </c>
      <c r="D16" s="9">
        <f t="shared" si="4"/>
        <v>10</v>
      </c>
      <c r="E16" s="9">
        <f t="shared" si="4"/>
        <v>7</v>
      </c>
      <c r="F16" s="9">
        <f t="shared" si="4"/>
        <v>10</v>
      </c>
      <c r="G16" s="9">
        <f t="shared" si="4"/>
        <v>6</v>
      </c>
      <c r="H16" s="9">
        <f t="shared" si="4"/>
        <v>9</v>
      </c>
      <c r="I16" s="9">
        <f t="shared" si="4"/>
        <v>10</v>
      </c>
      <c r="J16" s="9">
        <f t="shared" si="4"/>
        <v>8</v>
      </c>
      <c r="K16" s="9">
        <f t="shared" si="4"/>
        <v>6</v>
      </c>
      <c r="L16" s="9">
        <f t="shared" si="4"/>
        <v>6</v>
      </c>
      <c r="M16" s="9">
        <f t="shared" si="4"/>
        <v>11</v>
      </c>
      <c r="N16" s="9">
        <f t="shared" si="4"/>
        <v>5</v>
      </c>
      <c r="O16" s="9">
        <f t="shared" si="4"/>
        <v>4</v>
      </c>
      <c r="P16" s="9">
        <f t="shared" si="4"/>
        <v>4</v>
      </c>
      <c r="Q16" s="9">
        <f t="shared" si="4"/>
        <v>7</v>
      </c>
      <c r="R16" s="9">
        <f t="shared" si="4"/>
        <v>6</v>
      </c>
      <c r="S16" s="9">
        <f t="shared" si="4"/>
        <v>5</v>
      </c>
      <c r="T16" s="9">
        <f t="shared" si="4"/>
        <v>6</v>
      </c>
      <c r="U16" s="9">
        <f t="shared" si="4"/>
        <v>9</v>
      </c>
      <c r="V16" s="9">
        <f t="shared" si="4"/>
        <v>3</v>
      </c>
      <c r="W16" s="9">
        <f t="shared" si="4"/>
        <v>7</v>
      </c>
      <c r="X16" s="9">
        <f t="shared" si="4"/>
        <v>3</v>
      </c>
      <c r="Y16" s="9">
        <f t="shared" si="4"/>
        <v>4</v>
      </c>
      <c r="Z16" s="9">
        <f t="shared" si="4"/>
        <v>8</v>
      </c>
      <c r="AA16" s="9">
        <f t="shared" si="4"/>
        <v>4</v>
      </c>
      <c r="AB16" s="9">
        <f t="shared" si="4"/>
        <v>7</v>
      </c>
      <c r="AC16" s="9">
        <f t="shared" si="4"/>
        <v>7</v>
      </c>
      <c r="AD16" s="9">
        <f t="shared" si="4"/>
        <v>4</v>
      </c>
      <c r="AE16" s="9">
        <f t="shared" si="4"/>
        <v>5</v>
      </c>
      <c r="AF16" s="9" t="str">
        <f t="shared" si="4"/>
        <v/>
      </c>
      <c r="AG16" s="26">
        <f>SUM(AG13:AG14)</f>
        <v>190</v>
      </c>
      <c r="AH16" s="44">
        <f>AVERAGE(B16:AF16)</f>
        <v>6.333333333333333</v>
      </c>
    </row>
    <row r="17" spans="1:34" ht="14.25" customHeight="1" thickBot="1"/>
    <row r="18" spans="1:34" ht="16.5" thickBot="1">
      <c r="A18" s="27" t="s">
        <v>13</v>
      </c>
      <c r="B18" s="29">
        <f>IF(B16&lt;&gt;"",SUM(B10,B16),"")</f>
        <v>32</v>
      </c>
      <c r="C18" s="29">
        <f t="shared" ref="C18:AF18" si="5">IF(C16&lt;&gt;"",SUM(C10,C16),"")</f>
        <v>24</v>
      </c>
      <c r="D18" s="29">
        <f t="shared" si="5"/>
        <v>26</v>
      </c>
      <c r="E18" s="29">
        <f t="shared" si="5"/>
        <v>31</v>
      </c>
      <c r="F18" s="29">
        <f t="shared" si="5"/>
        <v>32</v>
      </c>
      <c r="G18" s="29">
        <f t="shared" si="5"/>
        <v>18</v>
      </c>
      <c r="H18" s="29">
        <f t="shared" si="5"/>
        <v>25</v>
      </c>
      <c r="I18" s="29">
        <f t="shared" si="5"/>
        <v>32</v>
      </c>
      <c r="J18" s="29">
        <f t="shared" si="5"/>
        <v>20</v>
      </c>
      <c r="K18" s="29">
        <f t="shared" si="5"/>
        <v>26</v>
      </c>
      <c r="L18" s="29">
        <f t="shared" si="5"/>
        <v>23</v>
      </c>
      <c r="M18" s="29">
        <f t="shared" si="5"/>
        <v>25</v>
      </c>
      <c r="N18" s="29">
        <f t="shared" si="5"/>
        <v>34</v>
      </c>
      <c r="O18" s="29">
        <f t="shared" si="5"/>
        <v>21</v>
      </c>
      <c r="P18" s="29">
        <f t="shared" si="5"/>
        <v>29</v>
      </c>
      <c r="Q18" s="29">
        <f t="shared" si="5"/>
        <v>28</v>
      </c>
      <c r="R18" s="29">
        <f t="shared" si="5"/>
        <v>25</v>
      </c>
      <c r="S18" s="29">
        <f t="shared" si="5"/>
        <v>21</v>
      </c>
      <c r="T18" s="29">
        <f t="shared" si="5"/>
        <v>25</v>
      </c>
      <c r="U18" s="29">
        <f t="shared" si="5"/>
        <v>25</v>
      </c>
      <c r="V18" s="29">
        <f t="shared" si="5"/>
        <v>18</v>
      </c>
      <c r="W18" s="29">
        <f t="shared" si="5"/>
        <v>20</v>
      </c>
      <c r="X18" s="29">
        <f t="shared" si="5"/>
        <v>16</v>
      </c>
      <c r="Y18" s="29">
        <f t="shared" si="5"/>
        <v>27</v>
      </c>
      <c r="Z18" s="29">
        <f t="shared" si="5"/>
        <v>34</v>
      </c>
      <c r="AA18" s="29">
        <f t="shared" si="5"/>
        <v>19</v>
      </c>
      <c r="AB18" s="29">
        <f t="shared" si="5"/>
        <v>22</v>
      </c>
      <c r="AC18" s="29">
        <f t="shared" si="5"/>
        <v>28</v>
      </c>
      <c r="AD18" s="29">
        <f t="shared" si="5"/>
        <v>20</v>
      </c>
      <c r="AE18" s="29">
        <f t="shared" si="5"/>
        <v>24</v>
      </c>
      <c r="AF18" s="29" t="str">
        <f t="shared" si="5"/>
        <v/>
      </c>
      <c r="AG18" s="28">
        <f>SUM(AG10,AG16)</f>
        <v>761</v>
      </c>
      <c r="AH18" s="44">
        <f>AVERAGE(B18:AF18)</f>
        <v>25</v>
      </c>
    </row>
    <row r="19" spans="1:34">
      <c r="A19" s="257" t="s">
        <v>22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31"/>
      <c r="P19" s="31"/>
      <c r="Q19"/>
      <c r="R19" s="31"/>
      <c r="S19" s="31"/>
      <c r="T19" s="34"/>
      <c r="U19" s="34"/>
      <c r="V19" s="34"/>
      <c r="W19" s="32"/>
      <c r="X19" s="32"/>
      <c r="Y19" s="82"/>
      <c r="Z19" s="32"/>
      <c r="AA19" s="32"/>
      <c r="AB19" s="32"/>
      <c r="AC19" s="32"/>
      <c r="AD19" s="32"/>
      <c r="AE19" s="32"/>
      <c r="AF19" s="32"/>
    </row>
    <row r="20" spans="1:3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</sheetData>
  <mergeCells count="5">
    <mergeCell ref="A1:A2"/>
    <mergeCell ref="B1:AH1"/>
    <mergeCell ref="A3:AH3"/>
    <mergeCell ref="A12:AH12"/>
    <mergeCell ref="A19:N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68</vt:i4>
      </vt:variant>
      <vt:variant>
        <vt:lpstr>Intervalos nomeados</vt:lpstr>
      </vt:variant>
      <vt:variant>
        <vt:i4>4</vt:i4>
      </vt:variant>
    </vt:vector>
  </HeadingPairs>
  <TitlesOfParts>
    <vt:vector size="72" baseType="lpstr">
      <vt:lpstr>Jan20</vt:lpstr>
      <vt:lpstr>Fev20</vt:lpstr>
      <vt:lpstr>Mar20</vt:lpstr>
      <vt:lpstr>Abr20</vt:lpstr>
      <vt:lpstr>Mai20</vt:lpstr>
      <vt:lpstr>Jun20</vt:lpstr>
      <vt:lpstr>Jul20</vt:lpstr>
      <vt:lpstr>Ago20</vt:lpstr>
      <vt:lpstr>Set20</vt:lpstr>
      <vt:lpstr>Out20</vt:lpstr>
      <vt:lpstr>Nov20</vt:lpstr>
      <vt:lpstr>Dez20</vt:lpstr>
      <vt:lpstr>Comparativo 2019 - 2020</vt:lpstr>
      <vt:lpstr>Jan21</vt:lpstr>
      <vt:lpstr>Fev21</vt:lpstr>
      <vt:lpstr>mar21</vt:lpstr>
      <vt:lpstr>Abr21</vt:lpstr>
      <vt:lpstr>Mai21</vt:lpstr>
      <vt:lpstr>Jun21</vt:lpstr>
      <vt:lpstr>Jul21</vt:lpstr>
      <vt:lpstr>Ago21</vt:lpstr>
      <vt:lpstr>Set21</vt:lpstr>
      <vt:lpstr>Out21</vt:lpstr>
      <vt:lpstr>Nov21</vt:lpstr>
      <vt:lpstr>Dez21</vt:lpstr>
      <vt:lpstr>Jan22</vt:lpstr>
      <vt:lpstr>Fev22</vt:lpstr>
      <vt:lpstr>Mar22</vt:lpstr>
      <vt:lpstr>Abr22</vt:lpstr>
      <vt:lpstr>Mai22</vt:lpstr>
      <vt:lpstr>JUN22</vt:lpstr>
      <vt:lpstr>JUL22</vt:lpstr>
      <vt:lpstr>AGO22</vt:lpstr>
      <vt:lpstr>SET22</vt:lpstr>
      <vt:lpstr>OUT22</vt:lpstr>
      <vt:lpstr>NOV22</vt:lpstr>
      <vt:lpstr>DEZ22</vt:lpstr>
      <vt:lpstr>JAN23</vt:lpstr>
      <vt:lpstr>FEV23</vt:lpstr>
      <vt:lpstr>MAR23</vt:lpstr>
      <vt:lpstr>ABR23</vt:lpstr>
      <vt:lpstr>MAI23</vt:lpstr>
      <vt:lpstr>JUN23</vt:lpstr>
      <vt:lpstr>JUL23</vt:lpstr>
      <vt:lpstr>AGO23</vt:lpstr>
      <vt:lpstr>SET23</vt:lpstr>
      <vt:lpstr>OUT23</vt:lpstr>
      <vt:lpstr>NOV23</vt:lpstr>
      <vt:lpstr>DEZ23</vt:lpstr>
      <vt:lpstr>JAN24</vt:lpstr>
      <vt:lpstr>FEV24</vt:lpstr>
      <vt:lpstr>MAR24</vt:lpstr>
      <vt:lpstr>ABR24</vt:lpstr>
      <vt:lpstr>MAI24</vt:lpstr>
      <vt:lpstr>Comparativo média dia</vt:lpstr>
      <vt:lpstr>Comparativo 2021 - 2022</vt:lpstr>
      <vt:lpstr>Comparativo 2022 - 2023</vt:lpstr>
      <vt:lpstr>JUN24</vt:lpstr>
      <vt:lpstr>JUL24</vt:lpstr>
      <vt:lpstr>AGO24</vt:lpstr>
      <vt:lpstr>SET24</vt:lpstr>
      <vt:lpstr>OUT24</vt:lpstr>
      <vt:lpstr>NOV24</vt:lpstr>
      <vt:lpstr>DEZ24</vt:lpstr>
      <vt:lpstr>Comparativo 2019 - 2024</vt:lpstr>
      <vt:lpstr>Variação</vt:lpstr>
      <vt:lpstr>Comparativo média dia 2020-2024</vt:lpstr>
      <vt:lpstr>Base de dados grafico</vt:lpstr>
      <vt:lpstr>'Comparativo 2019 - 2024'!Area_de_impressao</vt:lpstr>
      <vt:lpstr>'Comparativo 2021 - 2022'!Area_de_impressao</vt:lpstr>
      <vt:lpstr>'Comparativo 2022 - 2023'!Area_de_impressao</vt:lpstr>
      <vt:lpstr>'Jan20'!Area_de_impressao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</dc:creator>
  <cp:keywords/>
  <dc:description/>
  <cp:lastModifiedBy>carlovertemati</cp:lastModifiedBy>
  <cp:revision/>
  <cp:lastPrinted>2024-06-10T19:54:58Z</cp:lastPrinted>
  <dcterms:created xsi:type="dcterms:W3CDTF">2020-04-15T16:48:42Z</dcterms:created>
  <dcterms:modified xsi:type="dcterms:W3CDTF">2024-12-26T15:43:16Z</dcterms:modified>
  <cp:category/>
  <cp:contentStatus/>
</cp:coreProperties>
</file>